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135"/>
  </bookViews>
  <sheets>
    <sheet name="Поселения" sheetId="3" r:id="rId1"/>
  </sheets>
  <definedNames>
    <definedName name="ExternalData_1" localSheetId="0">Поселения!$A$6:$B$143</definedName>
    <definedName name="_xlnm.Print_Titles" localSheetId="0">Поселения!$B:$B,Поселения!$3:$4</definedName>
    <definedName name="_xlnm.Print_Area" localSheetId="0">Поселения!$A$3:$DU$146</definedName>
  </definedNames>
  <calcPr calcId="124519"/>
  <fileRecoveryPr repairLoad="1"/>
</workbook>
</file>

<file path=xl/calcChain.xml><?xml version="1.0" encoding="utf-8"?>
<calcChain xmlns="http://schemas.openxmlformats.org/spreadsheetml/2006/main">
  <c r="CW144" i="3"/>
  <c r="CX144"/>
  <c r="BX103"/>
  <c r="BY103"/>
  <c r="BX104"/>
  <c r="BY104"/>
  <c r="BX105"/>
  <c r="BY105"/>
  <c r="BX106"/>
  <c r="BY106"/>
  <c r="BX107"/>
  <c r="BY107"/>
  <c r="BY102"/>
  <c r="BX102"/>
  <c r="BX88"/>
  <c r="BY88"/>
  <c r="BX89"/>
  <c r="BY89"/>
  <c r="BX57"/>
  <c r="BY57"/>
  <c r="BX58"/>
  <c r="BY58"/>
  <c r="BX59"/>
  <c r="BY59"/>
  <c r="BX60"/>
  <c r="BY60"/>
  <c r="BX49"/>
  <c r="BY49"/>
  <c r="BX50"/>
  <c r="BY50"/>
  <c r="BX51"/>
  <c r="BY51"/>
  <c r="BX52"/>
  <c r="BY52"/>
  <c r="BX53"/>
  <c r="BY53"/>
  <c r="BX54"/>
  <c r="BY54"/>
  <c r="BX44"/>
  <c r="BY44"/>
  <c r="BX45"/>
  <c r="BX47"/>
  <c r="BY47"/>
  <c r="BX36"/>
  <c r="BX37"/>
  <c r="BY37"/>
  <c r="BX38"/>
  <c r="BY38"/>
  <c r="BX39"/>
  <c r="BY39"/>
  <c r="BX40"/>
  <c r="BY40"/>
  <c r="BX41"/>
  <c r="BX31"/>
  <c r="BY31"/>
  <c r="BX32"/>
  <c r="BY32"/>
  <c r="BX33"/>
  <c r="BY33"/>
  <c r="BX34"/>
  <c r="BY34"/>
  <c r="BD133"/>
  <c r="BE133"/>
  <c r="BD134"/>
  <c r="BE134"/>
  <c r="BD135"/>
  <c r="BE135"/>
  <c r="BD136"/>
  <c r="BE136"/>
  <c r="BD137"/>
  <c r="BE137"/>
  <c r="BD88"/>
  <c r="BE88"/>
  <c r="BD89"/>
  <c r="BE89"/>
  <c r="BD85"/>
  <c r="BE85"/>
  <c r="BD86"/>
  <c r="BE86"/>
  <c r="AY77"/>
  <c r="AZ77"/>
  <c r="AY78"/>
  <c r="AZ78"/>
  <c r="AY79"/>
  <c r="AZ79"/>
  <c r="AO62"/>
  <c r="AP62"/>
  <c r="AO51"/>
  <c r="AP51"/>
  <c r="AO52"/>
  <c r="AP52"/>
  <c r="AO53"/>
  <c r="AP53"/>
  <c r="AO54"/>
  <c r="AP54"/>
  <c r="AO55"/>
  <c r="AP55"/>
  <c r="AO47"/>
  <c r="AP47"/>
  <c r="AO38"/>
  <c r="AP38"/>
  <c r="AO39"/>
  <c r="AP39"/>
  <c r="AO40"/>
  <c r="AP40"/>
  <c r="AO41"/>
  <c r="AP41"/>
  <c r="AO31"/>
  <c r="AP31"/>
  <c r="AO32"/>
  <c r="AP32"/>
  <c r="AO33"/>
  <c r="AP33"/>
  <c r="AO34"/>
  <c r="AP34"/>
  <c r="AO35"/>
  <c r="AP35"/>
  <c r="AO36"/>
  <c r="AP36"/>
  <c r="AO28"/>
  <c r="AP28"/>
  <c r="AO29"/>
  <c r="AP29"/>
  <c r="AO25"/>
  <c r="AP25"/>
  <c r="AO26"/>
  <c r="AP26"/>
  <c r="AO10"/>
  <c r="AP10"/>
  <c r="AJ53"/>
  <c r="AE60"/>
  <c r="AE51"/>
  <c r="Z141"/>
  <c r="AA141"/>
  <c r="Z142"/>
  <c r="AA142"/>
  <c r="Z133"/>
  <c r="AA133"/>
  <c r="Z134"/>
  <c r="AA134"/>
  <c r="Z135"/>
  <c r="AA135"/>
  <c r="Z136"/>
  <c r="AA136"/>
  <c r="Z137"/>
  <c r="AA137"/>
  <c r="AA132"/>
  <c r="Z132"/>
  <c r="Z124"/>
  <c r="AA124"/>
  <c r="Z125"/>
  <c r="AA125"/>
  <c r="Z126"/>
  <c r="AA126"/>
  <c r="Z127"/>
  <c r="AA127"/>
  <c r="Z128"/>
  <c r="AA128"/>
  <c r="Z129"/>
  <c r="AA129"/>
  <c r="Z130"/>
  <c r="AA130"/>
  <c r="Z111"/>
  <c r="AA111"/>
  <c r="Z112"/>
  <c r="AA112"/>
  <c r="Z113"/>
  <c r="AA113"/>
  <c r="Z114"/>
  <c r="AA114"/>
  <c r="Z109"/>
  <c r="AA109"/>
  <c r="Z103"/>
  <c r="AA103"/>
  <c r="Z104"/>
  <c r="AA104"/>
  <c r="Z105"/>
  <c r="AA105"/>
  <c r="Z106"/>
  <c r="AA106"/>
  <c r="Z107"/>
  <c r="AA107"/>
  <c r="AA102"/>
  <c r="Z102"/>
  <c r="Z98"/>
  <c r="AA98"/>
  <c r="Z99"/>
  <c r="AA99"/>
  <c r="Z100"/>
  <c r="AA100"/>
  <c r="Z94"/>
  <c r="AA94"/>
  <c r="Z95"/>
  <c r="AA95"/>
  <c r="Z91"/>
  <c r="AA91"/>
  <c r="Z92"/>
  <c r="AA92"/>
  <c r="Z87"/>
  <c r="AA87"/>
  <c r="Z88"/>
  <c r="AA88"/>
  <c r="Z77"/>
  <c r="AA77"/>
  <c r="Z78"/>
  <c r="AA78"/>
  <c r="Z79"/>
  <c r="AA79"/>
  <c r="AA76"/>
  <c r="Z76"/>
  <c r="Z71"/>
  <c r="AA71"/>
  <c r="Z72"/>
  <c r="AA72"/>
  <c r="Z73"/>
  <c r="AA73"/>
  <c r="Z74"/>
  <c r="AA74"/>
  <c r="Z68"/>
  <c r="AA68"/>
  <c r="Z65"/>
  <c r="AA65"/>
  <c r="Z66"/>
  <c r="AA66"/>
  <c r="Z60"/>
  <c r="AA60"/>
  <c r="Z61"/>
  <c r="AA61"/>
  <c r="Z62"/>
  <c r="AA62"/>
  <c r="Z57"/>
  <c r="AA57"/>
  <c r="Z58"/>
  <c r="AA58"/>
  <c r="Z50"/>
  <c r="AA50"/>
  <c r="Z51"/>
  <c r="AA51"/>
  <c r="Z52"/>
  <c r="AA52"/>
  <c r="Z53"/>
  <c r="AA53"/>
  <c r="Z54"/>
  <c r="AA54"/>
  <c r="Z44"/>
  <c r="AA44"/>
  <c r="Z45"/>
  <c r="AA45"/>
  <c r="Z32"/>
  <c r="Z33"/>
  <c r="AA33"/>
  <c r="Z34"/>
  <c r="AA34"/>
  <c r="Z35"/>
  <c r="AA35"/>
  <c r="Z36"/>
  <c r="AA36"/>
  <c r="Z15"/>
  <c r="AA15"/>
  <c r="Z16"/>
  <c r="AA16"/>
  <c r="Z17"/>
  <c r="AA17"/>
  <c r="BX141" l="1"/>
  <c r="BX142"/>
  <c r="BY142"/>
  <c r="AE140"/>
  <c r="AE139"/>
  <c r="DT136"/>
  <c r="BX126"/>
  <c r="BY126"/>
  <c r="BX127"/>
  <c r="BY127"/>
  <c r="BX128"/>
  <c r="BY128"/>
  <c r="BX129"/>
  <c r="BY129"/>
  <c r="BX130"/>
  <c r="BY130"/>
  <c r="BX123"/>
  <c r="BY123"/>
  <c r="BX124"/>
  <c r="BY124"/>
  <c r="BS124"/>
  <c r="BT124"/>
  <c r="BS125"/>
  <c r="BT125"/>
  <c r="BS126"/>
  <c r="BT126"/>
  <c r="BS127"/>
  <c r="BT127"/>
  <c r="BS128"/>
  <c r="BT128"/>
  <c r="BS129"/>
  <c r="BT129"/>
  <c r="BS130"/>
  <c r="BT130"/>
  <c r="BD129"/>
  <c r="BE129"/>
  <c r="BD130"/>
  <c r="BE130"/>
  <c r="BE128"/>
  <c r="DK121"/>
  <c r="DG116"/>
  <c r="H107"/>
  <c r="AA89" l="1"/>
  <c r="Z89"/>
  <c r="BY79"/>
  <c r="BY77"/>
  <c r="BX78"/>
  <c r="BX79"/>
  <c r="AE79"/>
  <c r="AE76"/>
  <c r="BY66"/>
  <c r="BY67"/>
  <c r="BY68"/>
  <c r="BY65"/>
  <c r="BX66"/>
  <c r="BX67"/>
  <c r="BX68"/>
  <c r="BX65"/>
  <c r="BI61" l="1"/>
  <c r="BJ61"/>
  <c r="BN38"/>
  <c r="BN39"/>
  <c r="BN40"/>
  <c r="BN35"/>
  <c r="BN36"/>
  <c r="BO36"/>
  <c r="BO37"/>
  <c r="BO38"/>
  <c r="BO39"/>
  <c r="BO40"/>
  <c r="CG13" l="1"/>
  <c r="CG142"/>
  <c r="CG141"/>
  <c r="CG140"/>
  <c r="CG139"/>
  <c r="CG137"/>
  <c r="CG136"/>
  <c r="CG135"/>
  <c r="CG134"/>
  <c r="CG133"/>
  <c r="CG132"/>
  <c r="CG130"/>
  <c r="CG129"/>
  <c r="CG128"/>
  <c r="CG127"/>
  <c r="CG126"/>
  <c r="CG125"/>
  <c r="CG124"/>
  <c r="CG123"/>
  <c r="CG121"/>
  <c r="CG120"/>
  <c r="CG119"/>
  <c r="CG118"/>
  <c r="CG117"/>
  <c r="CG116"/>
  <c r="CG114"/>
  <c r="CG113"/>
  <c r="CG112"/>
  <c r="CG111"/>
  <c r="CG110"/>
  <c r="CG109"/>
  <c r="CG107"/>
  <c r="CG106"/>
  <c r="CG105"/>
  <c r="CG104"/>
  <c r="CG103"/>
  <c r="CG102"/>
  <c r="CG100"/>
  <c r="CG99"/>
  <c r="CG98"/>
  <c r="CG97"/>
  <c r="CG95"/>
  <c r="CG94"/>
  <c r="CG93"/>
  <c r="CG92"/>
  <c r="CG91"/>
  <c r="CG89"/>
  <c r="CG88"/>
  <c r="CG87"/>
  <c r="CG86"/>
  <c r="CG85"/>
  <c r="CG83"/>
  <c r="CG82"/>
  <c r="CG81"/>
  <c r="CG79"/>
  <c r="CG78"/>
  <c r="CG77"/>
  <c r="CG76"/>
  <c r="CG74"/>
  <c r="CG73"/>
  <c r="CG72"/>
  <c r="CG71"/>
  <c r="CG70"/>
  <c r="CG68"/>
  <c r="CG67"/>
  <c r="CG66"/>
  <c r="CG65"/>
  <c r="CG64"/>
  <c r="CG62"/>
  <c r="CG61"/>
  <c r="CG60"/>
  <c r="CG59"/>
  <c r="CG58"/>
  <c r="CG57"/>
  <c r="CG55"/>
  <c r="CG54"/>
  <c r="CG53"/>
  <c r="CG52"/>
  <c r="CG51"/>
  <c r="CG50"/>
  <c r="CG49"/>
  <c r="CG47"/>
  <c r="CG46"/>
  <c r="CG45"/>
  <c r="CG44"/>
  <c r="CG43"/>
  <c r="CG41"/>
  <c r="CG40"/>
  <c r="CG39"/>
  <c r="CG38"/>
  <c r="CG37"/>
  <c r="CG36"/>
  <c r="CG35"/>
  <c r="CG34"/>
  <c r="CG33"/>
  <c r="CG32"/>
  <c r="CG31"/>
  <c r="CG29"/>
  <c r="CG28"/>
  <c r="CG27"/>
  <c r="CG26"/>
  <c r="CG25"/>
  <c r="CG23"/>
  <c r="CG22"/>
  <c r="CG21"/>
  <c r="CG20"/>
  <c r="CG19"/>
  <c r="CG17"/>
  <c r="CG16"/>
  <c r="CG15"/>
  <c r="CG14"/>
  <c r="CG12"/>
  <c r="CG10"/>
  <c r="CG9"/>
  <c r="CG8"/>
  <c r="CG7"/>
  <c r="CF142"/>
  <c r="CE142"/>
  <c r="CF141"/>
  <c r="CE141"/>
  <c r="CF140"/>
  <c r="CE140"/>
  <c r="CF139"/>
  <c r="CE139"/>
  <c r="CF137"/>
  <c r="CE137"/>
  <c r="CF136"/>
  <c r="CE136"/>
  <c r="CF135"/>
  <c r="CE135"/>
  <c r="CF134"/>
  <c r="CE134"/>
  <c r="CF133"/>
  <c r="CE133"/>
  <c r="CF132"/>
  <c r="CE132"/>
  <c r="CF130"/>
  <c r="CE130"/>
  <c r="CF129"/>
  <c r="CE129"/>
  <c r="CF128"/>
  <c r="CE128"/>
  <c r="CF127"/>
  <c r="CE127"/>
  <c r="CF126"/>
  <c r="CE126"/>
  <c r="CF125"/>
  <c r="CE125"/>
  <c r="CF124"/>
  <c r="CE124"/>
  <c r="CF123"/>
  <c r="CE123"/>
  <c r="CF121"/>
  <c r="CE121"/>
  <c r="CF120"/>
  <c r="CE120"/>
  <c r="CF119"/>
  <c r="CE119"/>
  <c r="CF118"/>
  <c r="CE118"/>
  <c r="CF117"/>
  <c r="CE117"/>
  <c r="CF116"/>
  <c r="CE116"/>
  <c r="CF114"/>
  <c r="CE114"/>
  <c r="CF113"/>
  <c r="CE113"/>
  <c r="CF112"/>
  <c r="CE112"/>
  <c r="CF111"/>
  <c r="CE111"/>
  <c r="CF110"/>
  <c r="CE110"/>
  <c r="CF109"/>
  <c r="CE109"/>
  <c r="CF107"/>
  <c r="CE107"/>
  <c r="CF106"/>
  <c r="CE106"/>
  <c r="CF105"/>
  <c r="CE105"/>
  <c r="CF104"/>
  <c r="CE104"/>
  <c r="CF103"/>
  <c r="CE103"/>
  <c r="CF102"/>
  <c r="CE102"/>
  <c r="CF100"/>
  <c r="CE100"/>
  <c r="CF99"/>
  <c r="CE99"/>
  <c r="CF98"/>
  <c r="CE98"/>
  <c r="CF97"/>
  <c r="CE97"/>
  <c r="CF95"/>
  <c r="CE95"/>
  <c r="CF94"/>
  <c r="CE94"/>
  <c r="CF93"/>
  <c r="CE93"/>
  <c r="CF92"/>
  <c r="CE92"/>
  <c r="CF91"/>
  <c r="CE91"/>
  <c r="CF89"/>
  <c r="CE89"/>
  <c r="CF88"/>
  <c r="CE88"/>
  <c r="CF87"/>
  <c r="CE87"/>
  <c r="CF86"/>
  <c r="CE86"/>
  <c r="CF85"/>
  <c r="CE85"/>
  <c r="CF83"/>
  <c r="CE83"/>
  <c r="CF82"/>
  <c r="CE82"/>
  <c r="CF81"/>
  <c r="CE81"/>
  <c r="CF79"/>
  <c r="CE79"/>
  <c r="CF78"/>
  <c r="CE78"/>
  <c r="CF77"/>
  <c r="CE77"/>
  <c r="CF76"/>
  <c r="CE76"/>
  <c r="CF74"/>
  <c r="CE74"/>
  <c r="CF73"/>
  <c r="CE73"/>
  <c r="CF72"/>
  <c r="CE72"/>
  <c r="CF71"/>
  <c r="CE71"/>
  <c r="CF70"/>
  <c r="CE70"/>
  <c r="CF68"/>
  <c r="CE68"/>
  <c r="CF67"/>
  <c r="CE67"/>
  <c r="CF66"/>
  <c r="CE66"/>
  <c r="CF65"/>
  <c r="CE65"/>
  <c r="CF64"/>
  <c r="CE64"/>
  <c r="CF62"/>
  <c r="CE62"/>
  <c r="CF61"/>
  <c r="CE61"/>
  <c r="CF60"/>
  <c r="CE60"/>
  <c r="CF59"/>
  <c r="CE59"/>
  <c r="CF58"/>
  <c r="CE58"/>
  <c r="CF57"/>
  <c r="CE57"/>
  <c r="CF55"/>
  <c r="CE55"/>
  <c r="CF54"/>
  <c r="CE54"/>
  <c r="CF53"/>
  <c r="AR53" s="1"/>
  <c r="CE53"/>
  <c r="AQ53" s="1"/>
  <c r="CF52"/>
  <c r="CE52"/>
  <c r="CF51"/>
  <c r="CE51"/>
  <c r="CF50"/>
  <c r="CE50"/>
  <c r="CF49"/>
  <c r="CE49"/>
  <c r="CF47"/>
  <c r="CE47"/>
  <c r="CF46"/>
  <c r="CE46"/>
  <c r="CF45"/>
  <c r="CE45"/>
  <c r="CF44"/>
  <c r="CE44"/>
  <c r="CF43"/>
  <c r="CE43"/>
  <c r="CF41"/>
  <c r="CE41"/>
  <c r="CF40"/>
  <c r="CE40"/>
  <c r="CF39"/>
  <c r="CE39"/>
  <c r="CF38"/>
  <c r="CE38"/>
  <c r="CF37"/>
  <c r="CE37"/>
  <c r="CF36"/>
  <c r="CE36"/>
  <c r="CF35"/>
  <c r="CE35"/>
  <c r="CF34"/>
  <c r="CE34"/>
  <c r="CF33"/>
  <c r="CE33"/>
  <c r="CF32"/>
  <c r="CE32"/>
  <c r="CF31"/>
  <c r="CE31"/>
  <c r="CF29"/>
  <c r="AR29" s="1"/>
  <c r="CE29"/>
  <c r="AQ29" s="1"/>
  <c r="CF28"/>
  <c r="AR28" s="1"/>
  <c r="CE28"/>
  <c r="AQ28" s="1"/>
  <c r="CF27"/>
  <c r="AR27" s="1"/>
  <c r="CE27"/>
  <c r="AQ27" s="1"/>
  <c r="CF26"/>
  <c r="AR26" s="1"/>
  <c r="CE26"/>
  <c r="AQ26" s="1"/>
  <c r="CF25"/>
  <c r="CE25"/>
  <c r="AQ25" s="1"/>
  <c r="CF23"/>
  <c r="CE23"/>
  <c r="CF22"/>
  <c r="CE22"/>
  <c r="CF21"/>
  <c r="CE21"/>
  <c r="CF20"/>
  <c r="CE20"/>
  <c r="CF19"/>
  <c r="CE19"/>
  <c r="CF17"/>
  <c r="CE17"/>
  <c r="CF16"/>
  <c r="CE16"/>
  <c r="CF15"/>
  <c r="CE15"/>
  <c r="CF14"/>
  <c r="CE14"/>
  <c r="CF13"/>
  <c r="CE13"/>
  <c r="CF12"/>
  <c r="CE12"/>
  <c r="CF10"/>
  <c r="CE10"/>
  <c r="CF9"/>
  <c r="CE9"/>
  <c r="CF8"/>
  <c r="CE8"/>
  <c r="CF7"/>
  <c r="CE7"/>
  <c r="AQ7" s="1"/>
  <c r="CG96" l="1"/>
  <c r="CE30"/>
  <c r="CE115"/>
  <c r="CE138"/>
  <c r="CF63"/>
  <c r="CF108"/>
  <c r="CG122"/>
  <c r="CE108"/>
  <c r="CE131"/>
  <c r="CG115"/>
  <c r="CF122"/>
  <c r="CF24"/>
  <c r="CE42"/>
  <c r="CF56"/>
  <c r="AR57"/>
  <c r="CG80"/>
  <c r="CE101"/>
  <c r="CF138"/>
  <c r="CF30"/>
  <c r="CF80"/>
  <c r="CF96"/>
  <c r="CF90"/>
  <c r="CE90"/>
  <c r="CG90"/>
  <c r="CF84"/>
  <c r="CE75"/>
  <c r="CE63"/>
  <c r="CG56"/>
  <c r="CE56"/>
  <c r="CF48"/>
  <c r="CF146"/>
  <c r="CF42"/>
  <c r="CE69"/>
  <c r="CG42"/>
  <c r="CE18"/>
  <c r="CF69"/>
  <c r="CE96"/>
  <c r="CE122"/>
  <c r="CG69"/>
  <c r="CE146"/>
  <c r="CE48"/>
  <c r="CG63"/>
  <c r="CE24"/>
  <c r="CE84"/>
  <c r="CF101"/>
  <c r="CF131"/>
  <c r="CG18"/>
  <c r="CF11"/>
  <c r="CE6"/>
  <c r="CF75"/>
  <c r="CE80"/>
  <c r="CG75"/>
  <c r="CG108"/>
  <c r="CG138"/>
  <c r="CE11"/>
  <c r="CF115"/>
  <c r="CG30"/>
  <c r="CG101"/>
  <c r="CG131"/>
  <c r="CG48"/>
  <c r="CG84"/>
  <c r="CG24"/>
  <c r="CF18"/>
  <c r="CG146"/>
  <c r="CG11"/>
  <c r="CE145"/>
  <c r="CF145"/>
  <c r="CF6"/>
  <c r="CG145"/>
  <c r="CG6"/>
  <c r="AS66"/>
  <c r="AR66"/>
  <c r="AU66" l="1"/>
  <c r="CG143"/>
  <c r="CE143"/>
  <c r="CF143"/>
  <c r="AQ66"/>
  <c r="AT66" s="1"/>
  <c r="DQ146"/>
  <c r="DQ145"/>
  <c r="DQ138"/>
  <c r="DQ131"/>
  <c r="DQ122"/>
  <c r="DQ115"/>
  <c r="DQ108"/>
  <c r="DQ101"/>
  <c r="DQ96"/>
  <c r="DQ90"/>
  <c r="DQ84"/>
  <c r="DQ80"/>
  <c r="DQ75"/>
  <c r="DQ69"/>
  <c r="DQ63"/>
  <c r="DQ56"/>
  <c r="DQ48"/>
  <c r="DQ42"/>
  <c r="DQ30"/>
  <c r="DQ24"/>
  <c r="DQ18"/>
  <c r="DQ11"/>
  <c r="DQ6"/>
  <c r="DS146"/>
  <c r="DS145"/>
  <c r="DS138"/>
  <c r="DS131"/>
  <c r="DS122"/>
  <c r="DS115"/>
  <c r="DS108"/>
  <c r="DS101"/>
  <c r="DS96"/>
  <c r="DS90"/>
  <c r="DS84"/>
  <c r="DS80"/>
  <c r="DS75"/>
  <c r="DS69"/>
  <c r="DS63"/>
  <c r="DS56"/>
  <c r="DS48"/>
  <c r="DS42"/>
  <c r="DS30"/>
  <c r="DS24"/>
  <c r="DS18"/>
  <c r="DS11"/>
  <c r="DS6"/>
  <c r="DM146"/>
  <c r="DL146"/>
  <c r="DM145"/>
  <c r="DL145"/>
  <c r="DM138"/>
  <c r="DL138"/>
  <c r="DM131"/>
  <c r="DL131"/>
  <c r="DM122"/>
  <c r="DL122"/>
  <c r="DM115"/>
  <c r="DL115"/>
  <c r="DM108"/>
  <c r="DL108"/>
  <c r="DM101"/>
  <c r="DL101"/>
  <c r="DM96"/>
  <c r="DL96"/>
  <c r="DM90"/>
  <c r="DL90"/>
  <c r="DM84"/>
  <c r="DL84"/>
  <c r="DM80"/>
  <c r="DL80"/>
  <c r="DM75"/>
  <c r="DL75"/>
  <c r="DM69"/>
  <c r="DL69"/>
  <c r="DM63"/>
  <c r="DL63"/>
  <c r="DM56"/>
  <c r="DL56"/>
  <c r="DM48"/>
  <c r="DL48"/>
  <c r="DM42"/>
  <c r="DL42"/>
  <c r="DM30"/>
  <c r="DL30"/>
  <c r="DM24"/>
  <c r="DL24"/>
  <c r="DM18"/>
  <c r="DL18"/>
  <c r="DM11"/>
  <c r="DL11"/>
  <c r="DM6"/>
  <c r="DL6"/>
  <c r="DN146"/>
  <c r="DN145"/>
  <c r="DN138"/>
  <c r="DN131"/>
  <c r="DN122"/>
  <c r="DN115"/>
  <c r="DN108"/>
  <c r="DN101"/>
  <c r="DN96"/>
  <c r="DN90"/>
  <c r="DN84"/>
  <c r="DN80"/>
  <c r="DN75"/>
  <c r="DN69"/>
  <c r="DN63"/>
  <c r="DN56"/>
  <c r="DN48"/>
  <c r="DN42"/>
  <c r="DN30"/>
  <c r="DN24"/>
  <c r="DN18"/>
  <c r="DN11"/>
  <c r="DN6"/>
  <c r="DI146"/>
  <c r="DI145"/>
  <c r="DI138"/>
  <c r="DI131"/>
  <c r="DI122"/>
  <c r="DI115"/>
  <c r="DI108"/>
  <c r="DI101"/>
  <c r="DI96"/>
  <c r="DI90"/>
  <c r="DI84"/>
  <c r="DI80"/>
  <c r="DI75"/>
  <c r="DI69"/>
  <c r="DI63"/>
  <c r="DI56"/>
  <c r="DI48"/>
  <c r="DI42"/>
  <c r="DI30"/>
  <c r="DI24"/>
  <c r="DI18"/>
  <c r="DI11"/>
  <c r="DI6"/>
  <c r="DJ146"/>
  <c r="DJ145"/>
  <c r="DJ138"/>
  <c r="DJ131"/>
  <c r="DJ122"/>
  <c r="DJ115"/>
  <c r="DJ108"/>
  <c r="DJ101"/>
  <c r="DJ96"/>
  <c r="DJ90"/>
  <c r="DJ84"/>
  <c r="DJ80"/>
  <c r="DJ75"/>
  <c r="DJ69"/>
  <c r="DJ63"/>
  <c r="DJ56"/>
  <c r="DJ48"/>
  <c r="DJ42"/>
  <c r="DJ30"/>
  <c r="DJ24"/>
  <c r="DJ18"/>
  <c r="DJ11"/>
  <c r="DJ6"/>
  <c r="DE146"/>
  <c r="DD146"/>
  <c r="DE145"/>
  <c r="DD145"/>
  <c r="DE138"/>
  <c r="DG138" s="1"/>
  <c r="DD138"/>
  <c r="DE131"/>
  <c r="DG131" s="1"/>
  <c r="DD131"/>
  <c r="DE122"/>
  <c r="DD122"/>
  <c r="DE115"/>
  <c r="DD115"/>
  <c r="DE108"/>
  <c r="DD108"/>
  <c r="DE101"/>
  <c r="DD101"/>
  <c r="DE96"/>
  <c r="DD96"/>
  <c r="DE90"/>
  <c r="DD90"/>
  <c r="DE84"/>
  <c r="DD84"/>
  <c r="DE80"/>
  <c r="DD80"/>
  <c r="DE75"/>
  <c r="DG75" s="1"/>
  <c r="DD75"/>
  <c r="DE69"/>
  <c r="DD69"/>
  <c r="DE63"/>
  <c r="DD63"/>
  <c r="DE56"/>
  <c r="DD56"/>
  <c r="DE48"/>
  <c r="DD48"/>
  <c r="DE42"/>
  <c r="DD42"/>
  <c r="DE30"/>
  <c r="DD30"/>
  <c r="DE24"/>
  <c r="DD24"/>
  <c r="DE18"/>
  <c r="DD18"/>
  <c r="DE11"/>
  <c r="DD11"/>
  <c r="DE6"/>
  <c r="DD6"/>
  <c r="DF146"/>
  <c r="DF145"/>
  <c r="DF138"/>
  <c r="DH138" s="1"/>
  <c r="DF131"/>
  <c r="DF122"/>
  <c r="DF115"/>
  <c r="DF108"/>
  <c r="DF101"/>
  <c r="DF96"/>
  <c r="DF90"/>
  <c r="DH90" s="1"/>
  <c r="DF84"/>
  <c r="DH84" s="1"/>
  <c r="DF80"/>
  <c r="DF75"/>
  <c r="DF69"/>
  <c r="DF63"/>
  <c r="DF56"/>
  <c r="DF48"/>
  <c r="DH48" s="1"/>
  <c r="DF42"/>
  <c r="DF30"/>
  <c r="DH30" s="1"/>
  <c r="DF24"/>
  <c r="DF18"/>
  <c r="DF11"/>
  <c r="DF6"/>
  <c r="CZ146"/>
  <c r="CY146"/>
  <c r="CZ145"/>
  <c r="CY145"/>
  <c r="CZ138"/>
  <c r="CY138"/>
  <c r="CZ131"/>
  <c r="CY131"/>
  <c r="CZ122"/>
  <c r="CY122"/>
  <c r="CZ115"/>
  <c r="CY115"/>
  <c r="CZ108"/>
  <c r="CY108"/>
  <c r="CZ101"/>
  <c r="CY101"/>
  <c r="CZ96"/>
  <c r="CY96"/>
  <c r="CZ90"/>
  <c r="CY90"/>
  <c r="CZ84"/>
  <c r="CY84"/>
  <c r="CZ80"/>
  <c r="CY80"/>
  <c r="CZ75"/>
  <c r="CY75"/>
  <c r="CZ69"/>
  <c r="CY69"/>
  <c r="CZ63"/>
  <c r="CY63"/>
  <c r="CZ56"/>
  <c r="CY56"/>
  <c r="CZ48"/>
  <c r="CY48"/>
  <c r="CZ42"/>
  <c r="CY42"/>
  <c r="CZ30"/>
  <c r="CY30"/>
  <c r="CZ24"/>
  <c r="CY24"/>
  <c r="CZ18"/>
  <c r="CY18"/>
  <c r="CZ11"/>
  <c r="CY11"/>
  <c r="CZ6"/>
  <c r="CY6"/>
  <c r="DA146"/>
  <c r="DA145"/>
  <c r="DA138"/>
  <c r="DA131"/>
  <c r="DA122"/>
  <c r="DA115"/>
  <c r="DA108"/>
  <c r="DA101"/>
  <c r="DA96"/>
  <c r="DA90"/>
  <c r="DA84"/>
  <c r="DA80"/>
  <c r="DA75"/>
  <c r="DA69"/>
  <c r="DA63"/>
  <c r="DA56"/>
  <c r="DA48"/>
  <c r="DA42"/>
  <c r="DA30"/>
  <c r="DA24"/>
  <c r="DA18"/>
  <c r="DA11"/>
  <c r="DA6"/>
  <c r="CU146"/>
  <c r="CT146"/>
  <c r="CU145"/>
  <c r="CT145"/>
  <c r="CU138"/>
  <c r="CT138"/>
  <c r="CU131"/>
  <c r="CT131"/>
  <c r="CU122"/>
  <c r="CT122"/>
  <c r="CU115"/>
  <c r="CT115"/>
  <c r="CU108"/>
  <c r="CT108"/>
  <c r="CU101"/>
  <c r="CT101"/>
  <c r="CU96"/>
  <c r="CT96"/>
  <c r="CU90"/>
  <c r="CT90"/>
  <c r="CU84"/>
  <c r="CT84"/>
  <c r="CU80"/>
  <c r="CT80"/>
  <c r="CU75"/>
  <c r="CT75"/>
  <c r="CU69"/>
  <c r="CT69"/>
  <c r="CU63"/>
  <c r="CT63"/>
  <c r="CU56"/>
  <c r="CT56"/>
  <c r="CU48"/>
  <c r="CT48"/>
  <c r="CU42"/>
  <c r="CT42"/>
  <c r="CU30"/>
  <c r="CT30"/>
  <c r="CU24"/>
  <c r="CT24"/>
  <c r="CU18"/>
  <c r="CT18"/>
  <c r="CU11"/>
  <c r="CT11"/>
  <c r="CU6"/>
  <c r="CT6"/>
  <c r="CV146"/>
  <c r="CV145"/>
  <c r="CV138"/>
  <c r="CV131"/>
  <c r="CV122"/>
  <c r="CV115"/>
  <c r="CV108"/>
  <c r="CV101"/>
  <c r="CV96"/>
  <c r="CV90"/>
  <c r="CV84"/>
  <c r="CV80"/>
  <c r="CV75"/>
  <c r="CV69"/>
  <c r="CV63"/>
  <c r="CV56"/>
  <c r="CV48"/>
  <c r="CV42"/>
  <c r="CV30"/>
  <c r="CV24"/>
  <c r="CV18"/>
  <c r="CV11"/>
  <c r="CV6"/>
  <c r="CP146"/>
  <c r="CO146"/>
  <c r="CP145"/>
  <c r="CO145"/>
  <c r="CP138"/>
  <c r="CO138"/>
  <c r="CP131"/>
  <c r="CO131"/>
  <c r="CP122"/>
  <c r="CO122"/>
  <c r="CP115"/>
  <c r="CO115"/>
  <c r="CP108"/>
  <c r="CO108"/>
  <c r="CP101"/>
  <c r="CO101"/>
  <c r="CP96"/>
  <c r="CO96"/>
  <c r="CP90"/>
  <c r="CO90"/>
  <c r="CP84"/>
  <c r="CO84"/>
  <c r="CP80"/>
  <c r="CO80"/>
  <c r="CP75"/>
  <c r="CO75"/>
  <c r="CP69"/>
  <c r="CO69"/>
  <c r="CP63"/>
  <c r="CO63"/>
  <c r="CP56"/>
  <c r="CO56"/>
  <c r="CP48"/>
  <c r="CO48"/>
  <c r="CP42"/>
  <c r="CO42"/>
  <c r="CP30"/>
  <c r="CO30"/>
  <c r="CP24"/>
  <c r="CO24"/>
  <c r="CP18"/>
  <c r="CO18"/>
  <c r="CP11"/>
  <c r="CO11"/>
  <c r="CP6"/>
  <c r="CO6"/>
  <c r="CQ146"/>
  <c r="CQ145"/>
  <c r="CQ138"/>
  <c r="CQ131"/>
  <c r="CQ122"/>
  <c r="CQ115"/>
  <c r="CQ108"/>
  <c r="CQ101"/>
  <c r="CQ96"/>
  <c r="CQ90"/>
  <c r="CQ84"/>
  <c r="CQ80"/>
  <c r="CQ75"/>
  <c r="CQ69"/>
  <c r="CQ63"/>
  <c r="CQ56"/>
  <c r="CQ48"/>
  <c r="CQ42"/>
  <c r="CQ30"/>
  <c r="CQ24"/>
  <c r="CQ18"/>
  <c r="CQ11"/>
  <c r="CQ6"/>
  <c r="CK146"/>
  <c r="CJ146"/>
  <c r="CK145"/>
  <c r="CJ145"/>
  <c r="CK138"/>
  <c r="CJ138"/>
  <c r="CK131"/>
  <c r="CJ131"/>
  <c r="CK122"/>
  <c r="CJ122"/>
  <c r="CK115"/>
  <c r="CJ115"/>
  <c r="CK108"/>
  <c r="CJ108"/>
  <c r="CK101"/>
  <c r="CJ101"/>
  <c r="CK96"/>
  <c r="CJ96"/>
  <c r="CK90"/>
  <c r="CJ90"/>
  <c r="CK84"/>
  <c r="CJ84"/>
  <c r="CK80"/>
  <c r="CJ80"/>
  <c r="CK75"/>
  <c r="CJ75"/>
  <c r="CK69"/>
  <c r="CJ69"/>
  <c r="CK63"/>
  <c r="CJ63"/>
  <c r="CK56"/>
  <c r="CJ56"/>
  <c r="CK48"/>
  <c r="CJ48"/>
  <c r="CK42"/>
  <c r="CJ42"/>
  <c r="CK30"/>
  <c r="CJ30"/>
  <c r="CK24"/>
  <c r="CJ24"/>
  <c r="CK18"/>
  <c r="CJ18"/>
  <c r="CK11"/>
  <c r="CJ11"/>
  <c r="CK6"/>
  <c r="CJ6"/>
  <c r="CL146"/>
  <c r="CL145"/>
  <c r="CL138"/>
  <c r="CL131"/>
  <c r="CL122"/>
  <c r="CL115"/>
  <c r="CL108"/>
  <c r="CL101"/>
  <c r="CL96"/>
  <c r="CL90"/>
  <c r="CL84"/>
  <c r="CL80"/>
  <c r="CL75"/>
  <c r="CL69"/>
  <c r="CL63"/>
  <c r="CL56"/>
  <c r="CL48"/>
  <c r="CL42"/>
  <c r="CL30"/>
  <c r="CL24"/>
  <c r="CL18"/>
  <c r="CL11"/>
  <c r="CL6"/>
  <c r="CA146"/>
  <c r="BZ146"/>
  <c r="CA145"/>
  <c r="BZ145"/>
  <c r="CA138"/>
  <c r="BZ138"/>
  <c r="CA131"/>
  <c r="BZ131"/>
  <c r="CA122"/>
  <c r="BZ122"/>
  <c r="CA115"/>
  <c r="BZ115"/>
  <c r="CA108"/>
  <c r="BZ108"/>
  <c r="CA101"/>
  <c r="BZ101"/>
  <c r="CA96"/>
  <c r="BZ96"/>
  <c r="CA90"/>
  <c r="BZ90"/>
  <c r="CA84"/>
  <c r="BZ84"/>
  <c r="CA80"/>
  <c r="BZ80"/>
  <c r="CA75"/>
  <c r="BZ75"/>
  <c r="CA69"/>
  <c r="BZ69"/>
  <c r="CA63"/>
  <c r="BZ63"/>
  <c r="CA56"/>
  <c r="BZ56"/>
  <c r="CA48"/>
  <c r="BZ48"/>
  <c r="CA42"/>
  <c r="BZ42"/>
  <c r="CA30"/>
  <c r="BZ30"/>
  <c r="CA24"/>
  <c r="BZ24"/>
  <c r="CA18"/>
  <c r="BZ18"/>
  <c r="CA11"/>
  <c r="BZ11"/>
  <c r="CA6"/>
  <c r="BZ6"/>
  <c r="CB146"/>
  <c r="CB145"/>
  <c r="CB138"/>
  <c r="CB131"/>
  <c r="CB122"/>
  <c r="CB115"/>
  <c r="CB108"/>
  <c r="CB101"/>
  <c r="CB96"/>
  <c r="CB90"/>
  <c r="CB84"/>
  <c r="CB80"/>
  <c r="CB75"/>
  <c r="CB69"/>
  <c r="CB63"/>
  <c r="CB56"/>
  <c r="CB48"/>
  <c r="CB42"/>
  <c r="CB30"/>
  <c r="CB24"/>
  <c r="CB18"/>
  <c r="CB11"/>
  <c r="CB6"/>
  <c r="BV146"/>
  <c r="BU146"/>
  <c r="BV145"/>
  <c r="BU145"/>
  <c r="BV138"/>
  <c r="BU138"/>
  <c r="BV131"/>
  <c r="BU131"/>
  <c r="BV122"/>
  <c r="BU122"/>
  <c r="BV115"/>
  <c r="BU115"/>
  <c r="BV108"/>
  <c r="BU108"/>
  <c r="BV101"/>
  <c r="BU101"/>
  <c r="BV96"/>
  <c r="BU96"/>
  <c r="BV90"/>
  <c r="BU90"/>
  <c r="BV84"/>
  <c r="BU84"/>
  <c r="BV80"/>
  <c r="BU80"/>
  <c r="BV75"/>
  <c r="BU75"/>
  <c r="BV69"/>
  <c r="BU69"/>
  <c r="BV63"/>
  <c r="BU63"/>
  <c r="BV56"/>
  <c r="BU56"/>
  <c r="BV48"/>
  <c r="BU48"/>
  <c r="BV42"/>
  <c r="BU42"/>
  <c r="BV30"/>
  <c r="BU30"/>
  <c r="BV24"/>
  <c r="BU24"/>
  <c r="BV18"/>
  <c r="BU18"/>
  <c r="BV11"/>
  <c r="BU11"/>
  <c r="BV6"/>
  <c r="BU6"/>
  <c r="BW146"/>
  <c r="BW145"/>
  <c r="BW138"/>
  <c r="BW131"/>
  <c r="BW122"/>
  <c r="BW115"/>
  <c r="BW108"/>
  <c r="BW101"/>
  <c r="BW96"/>
  <c r="BW90"/>
  <c r="BW84"/>
  <c r="BW80"/>
  <c r="BW75"/>
  <c r="BW69"/>
  <c r="BW63"/>
  <c r="BW56"/>
  <c r="BW48"/>
  <c r="BW42"/>
  <c r="BW30"/>
  <c r="BW24"/>
  <c r="BW18"/>
  <c r="BW11"/>
  <c r="BW6"/>
  <c r="BQ146"/>
  <c r="BP146"/>
  <c r="BQ145"/>
  <c r="BP145"/>
  <c r="BQ138"/>
  <c r="BP138"/>
  <c r="BQ131"/>
  <c r="BP131"/>
  <c r="BQ122"/>
  <c r="BP122"/>
  <c r="BQ115"/>
  <c r="BP115"/>
  <c r="BQ108"/>
  <c r="BP108"/>
  <c r="BQ101"/>
  <c r="BP101"/>
  <c r="BQ96"/>
  <c r="BP96"/>
  <c r="BQ90"/>
  <c r="BP90"/>
  <c r="BQ84"/>
  <c r="BP84"/>
  <c r="BQ80"/>
  <c r="BP80"/>
  <c r="BQ75"/>
  <c r="BP75"/>
  <c r="BQ69"/>
  <c r="BP69"/>
  <c r="BQ63"/>
  <c r="BP63"/>
  <c r="BQ56"/>
  <c r="BP56"/>
  <c r="BQ48"/>
  <c r="BP48"/>
  <c r="BQ42"/>
  <c r="BP42"/>
  <c r="BQ30"/>
  <c r="BP30"/>
  <c r="BQ24"/>
  <c r="BP24"/>
  <c r="BQ18"/>
  <c r="BP18"/>
  <c r="BQ11"/>
  <c r="BP11"/>
  <c r="BQ6"/>
  <c r="BP6"/>
  <c r="BR146"/>
  <c r="BR145"/>
  <c r="BR138"/>
  <c r="BR131"/>
  <c r="BR122"/>
  <c r="BR115"/>
  <c r="BR108"/>
  <c r="BR101"/>
  <c r="BR96"/>
  <c r="BR90"/>
  <c r="BR84"/>
  <c r="BR80"/>
  <c r="BR75"/>
  <c r="BR69"/>
  <c r="BR63"/>
  <c r="BR56"/>
  <c r="BR48"/>
  <c r="BR42"/>
  <c r="BR30"/>
  <c r="BR24"/>
  <c r="BR18"/>
  <c r="BR11"/>
  <c r="BR6"/>
  <c r="BL146"/>
  <c r="BK146"/>
  <c r="BL145"/>
  <c r="BK145"/>
  <c r="BL138"/>
  <c r="BK138"/>
  <c r="BL131"/>
  <c r="BK131"/>
  <c r="BL122"/>
  <c r="BK122"/>
  <c r="BL115"/>
  <c r="BK115"/>
  <c r="BL108"/>
  <c r="BK108"/>
  <c r="BL101"/>
  <c r="BK101"/>
  <c r="BL96"/>
  <c r="BK96"/>
  <c r="BL90"/>
  <c r="BK90"/>
  <c r="BL84"/>
  <c r="BK84"/>
  <c r="BL80"/>
  <c r="BK80"/>
  <c r="BL75"/>
  <c r="BK75"/>
  <c r="BL69"/>
  <c r="BK69"/>
  <c r="BL63"/>
  <c r="BK63"/>
  <c r="BL56"/>
  <c r="BK56"/>
  <c r="BL48"/>
  <c r="BK48"/>
  <c r="BL42"/>
  <c r="BK42"/>
  <c r="BL30"/>
  <c r="BK30"/>
  <c r="BL24"/>
  <c r="BK24"/>
  <c r="BL18"/>
  <c r="BK18"/>
  <c r="BL11"/>
  <c r="BK11"/>
  <c r="BL6"/>
  <c r="BK6"/>
  <c r="BM146"/>
  <c r="BM145"/>
  <c r="BM138"/>
  <c r="BM131"/>
  <c r="BM122"/>
  <c r="BM115"/>
  <c r="BM108"/>
  <c r="BM101"/>
  <c r="BM96"/>
  <c r="BM90"/>
  <c r="BM84"/>
  <c r="BM80"/>
  <c r="BM75"/>
  <c r="BM69"/>
  <c r="BM63"/>
  <c r="BM56"/>
  <c r="BM48"/>
  <c r="BM42"/>
  <c r="BM30"/>
  <c r="BM24"/>
  <c r="BM18"/>
  <c r="BM11"/>
  <c r="BM6"/>
  <c r="BG146"/>
  <c r="BF146"/>
  <c r="BG145"/>
  <c r="BF145"/>
  <c r="BG138"/>
  <c r="BF138"/>
  <c r="BG131"/>
  <c r="BF131"/>
  <c r="BG122"/>
  <c r="BF122"/>
  <c r="BG115"/>
  <c r="BF115"/>
  <c r="BG108"/>
  <c r="BF108"/>
  <c r="BG101"/>
  <c r="BF101"/>
  <c r="BG96"/>
  <c r="BF96"/>
  <c r="BG90"/>
  <c r="BF90"/>
  <c r="BG84"/>
  <c r="BF84"/>
  <c r="BG80"/>
  <c r="BF80"/>
  <c r="BG75"/>
  <c r="BF75"/>
  <c r="BG69"/>
  <c r="BF69"/>
  <c r="BG63"/>
  <c r="BF63"/>
  <c r="BG56"/>
  <c r="BF56"/>
  <c r="BG48"/>
  <c r="BF48"/>
  <c r="BG42"/>
  <c r="BF42"/>
  <c r="BG30"/>
  <c r="BF30"/>
  <c r="BG24"/>
  <c r="BF24"/>
  <c r="BG18"/>
  <c r="BF18"/>
  <c r="BG11"/>
  <c r="BF11"/>
  <c r="BG6"/>
  <c r="BF6"/>
  <c r="BH146"/>
  <c r="BH145"/>
  <c r="BH138"/>
  <c r="BH131"/>
  <c r="BH122"/>
  <c r="BH115"/>
  <c r="BH108"/>
  <c r="BH101"/>
  <c r="BH96"/>
  <c r="BH90"/>
  <c r="BH84"/>
  <c r="BH80"/>
  <c r="BH75"/>
  <c r="BH69"/>
  <c r="BH63"/>
  <c r="BH56"/>
  <c r="BH48"/>
  <c r="BH42"/>
  <c r="BH30"/>
  <c r="BH24"/>
  <c r="BH18"/>
  <c r="BH11"/>
  <c r="BH6"/>
  <c r="BJ6" s="1"/>
  <c r="BB146"/>
  <c r="BA146"/>
  <c r="BB145"/>
  <c r="BA145"/>
  <c r="BB138"/>
  <c r="BA138"/>
  <c r="BB131"/>
  <c r="BA131"/>
  <c r="BB122"/>
  <c r="BA122"/>
  <c r="BB115"/>
  <c r="BA115"/>
  <c r="BB108"/>
  <c r="BA108"/>
  <c r="BB101"/>
  <c r="BA101"/>
  <c r="BB96"/>
  <c r="BA96"/>
  <c r="BB90"/>
  <c r="BA90"/>
  <c r="BB84"/>
  <c r="BA84"/>
  <c r="BB80"/>
  <c r="BA80"/>
  <c r="BB75"/>
  <c r="BA75"/>
  <c r="BB69"/>
  <c r="BA69"/>
  <c r="BB63"/>
  <c r="BA63"/>
  <c r="BB56"/>
  <c r="BA56"/>
  <c r="BB48"/>
  <c r="BA48"/>
  <c r="BB42"/>
  <c r="BA42"/>
  <c r="BB30"/>
  <c r="BA30"/>
  <c r="BB24"/>
  <c r="BA24"/>
  <c r="BB18"/>
  <c r="BA18"/>
  <c r="BB11"/>
  <c r="BA11"/>
  <c r="BB6"/>
  <c r="BA6"/>
  <c r="BC146"/>
  <c r="BC145"/>
  <c r="BC138"/>
  <c r="BC131"/>
  <c r="BC122"/>
  <c r="BC115"/>
  <c r="BC108"/>
  <c r="BC101"/>
  <c r="BC96"/>
  <c r="BC90"/>
  <c r="BC84"/>
  <c r="BC80"/>
  <c r="BC75"/>
  <c r="BC69"/>
  <c r="BC63"/>
  <c r="BC56"/>
  <c r="BC48"/>
  <c r="BC42"/>
  <c r="BC30"/>
  <c r="BC24"/>
  <c r="BC18"/>
  <c r="BC11"/>
  <c r="BC6"/>
  <c r="BE6" s="1"/>
  <c r="AW146"/>
  <c r="AV146"/>
  <c r="AW145"/>
  <c r="AV145"/>
  <c r="AW138"/>
  <c r="AV138"/>
  <c r="AW131"/>
  <c r="AV131"/>
  <c r="AW122"/>
  <c r="AV122"/>
  <c r="AW115"/>
  <c r="AV115"/>
  <c r="AW108"/>
  <c r="AV108"/>
  <c r="AW101"/>
  <c r="AV101"/>
  <c r="AW96"/>
  <c r="AV96"/>
  <c r="AW90"/>
  <c r="AV90"/>
  <c r="AW84"/>
  <c r="AV84"/>
  <c r="AW80"/>
  <c r="AV80"/>
  <c r="AW75"/>
  <c r="AV75"/>
  <c r="AW69"/>
  <c r="AV69"/>
  <c r="AW63"/>
  <c r="AV63"/>
  <c r="AW56"/>
  <c r="AV56"/>
  <c r="AW48"/>
  <c r="AV48"/>
  <c r="AW42"/>
  <c r="AV42"/>
  <c r="AW30"/>
  <c r="AV30"/>
  <c r="AW24"/>
  <c r="AV24"/>
  <c r="AW18"/>
  <c r="AV18"/>
  <c r="AW11"/>
  <c r="AV11"/>
  <c r="AW6"/>
  <c r="AV6"/>
  <c r="AX146"/>
  <c r="AZ146" s="1"/>
  <c r="AX145"/>
  <c r="AX138"/>
  <c r="AX131"/>
  <c r="AX122"/>
  <c r="AX115"/>
  <c r="AX108"/>
  <c r="AX101"/>
  <c r="AX96"/>
  <c r="AX90"/>
  <c r="AX84"/>
  <c r="AX80"/>
  <c r="AX75"/>
  <c r="AX69"/>
  <c r="AX63"/>
  <c r="AX56"/>
  <c r="AX48"/>
  <c r="AX42"/>
  <c r="AX30"/>
  <c r="AX24"/>
  <c r="AX18"/>
  <c r="AX11"/>
  <c r="AX6"/>
  <c r="AM146"/>
  <c r="AL146"/>
  <c r="AM145"/>
  <c r="AL145"/>
  <c r="AM138"/>
  <c r="AL138"/>
  <c r="AM131"/>
  <c r="AL131"/>
  <c r="AM122"/>
  <c r="AL122"/>
  <c r="AM115"/>
  <c r="AL115"/>
  <c r="AM108"/>
  <c r="AL108"/>
  <c r="AM101"/>
  <c r="AL101"/>
  <c r="AM96"/>
  <c r="AL96"/>
  <c r="AM90"/>
  <c r="AL90"/>
  <c r="AM84"/>
  <c r="AL84"/>
  <c r="AM80"/>
  <c r="AL80"/>
  <c r="AM75"/>
  <c r="AL75"/>
  <c r="AM69"/>
  <c r="AL69"/>
  <c r="AM63"/>
  <c r="AL63"/>
  <c r="AM56"/>
  <c r="AL56"/>
  <c r="AM48"/>
  <c r="AL48"/>
  <c r="AM42"/>
  <c r="AL42"/>
  <c r="AM30"/>
  <c r="AL30"/>
  <c r="AM24"/>
  <c r="AL24"/>
  <c r="AM18"/>
  <c r="AL18"/>
  <c r="AM11"/>
  <c r="AL11"/>
  <c r="AM6"/>
  <c r="AL6"/>
  <c r="AN146"/>
  <c r="AN145"/>
  <c r="AN138"/>
  <c r="AN131"/>
  <c r="AN122"/>
  <c r="AN115"/>
  <c r="AN108"/>
  <c r="AN101"/>
  <c r="AN96"/>
  <c r="AN90"/>
  <c r="AN84"/>
  <c r="AN80"/>
  <c r="AN75"/>
  <c r="AN69"/>
  <c r="AN63"/>
  <c r="AN56"/>
  <c r="AN48"/>
  <c r="AN42"/>
  <c r="AN30"/>
  <c r="AN24"/>
  <c r="AN18"/>
  <c r="AN11"/>
  <c r="AN6"/>
  <c r="AH146"/>
  <c r="AG146"/>
  <c r="AH145"/>
  <c r="AG145"/>
  <c r="AH138"/>
  <c r="AG138"/>
  <c r="AH131"/>
  <c r="AG131"/>
  <c r="AH122"/>
  <c r="AG122"/>
  <c r="AH115"/>
  <c r="AG115"/>
  <c r="AH108"/>
  <c r="AG108"/>
  <c r="AH101"/>
  <c r="AG101"/>
  <c r="AH96"/>
  <c r="AG96"/>
  <c r="AH90"/>
  <c r="AG90"/>
  <c r="AH84"/>
  <c r="AG84"/>
  <c r="AH80"/>
  <c r="AG80"/>
  <c r="AH75"/>
  <c r="AG75"/>
  <c r="AH69"/>
  <c r="AG69"/>
  <c r="AH63"/>
  <c r="AG63"/>
  <c r="AH56"/>
  <c r="AG56"/>
  <c r="AH48"/>
  <c r="AG48"/>
  <c r="AH42"/>
  <c r="AG42"/>
  <c r="AH30"/>
  <c r="AG30"/>
  <c r="AH24"/>
  <c r="AG24"/>
  <c r="AH18"/>
  <c r="AG18"/>
  <c r="AH11"/>
  <c r="AG11"/>
  <c r="AH6"/>
  <c r="AG6"/>
  <c r="AI146"/>
  <c r="AI145"/>
  <c r="AI138"/>
  <c r="AI131"/>
  <c r="AI122"/>
  <c r="AI115"/>
  <c r="AI108"/>
  <c r="AI101"/>
  <c r="AI96"/>
  <c r="AI90"/>
  <c r="AI84"/>
  <c r="AI80"/>
  <c r="AI75"/>
  <c r="AI69"/>
  <c r="AI63"/>
  <c r="AI56"/>
  <c r="AI48"/>
  <c r="AI42"/>
  <c r="AI30"/>
  <c r="AI24"/>
  <c r="AI18"/>
  <c r="AI11"/>
  <c r="AI6"/>
  <c r="AC146"/>
  <c r="AB146"/>
  <c r="AC145"/>
  <c r="AB145"/>
  <c r="AC138"/>
  <c r="AB138"/>
  <c r="AC131"/>
  <c r="AB131"/>
  <c r="AC122"/>
  <c r="AB122"/>
  <c r="AC115"/>
  <c r="AB115"/>
  <c r="AC108"/>
  <c r="AB108"/>
  <c r="AC101"/>
  <c r="AB101"/>
  <c r="AC96"/>
  <c r="AB96"/>
  <c r="AC90"/>
  <c r="AB90"/>
  <c r="AC84"/>
  <c r="AB84"/>
  <c r="AC80"/>
  <c r="AB80"/>
  <c r="AC75"/>
  <c r="AE75" s="1"/>
  <c r="AB75"/>
  <c r="AC69"/>
  <c r="AB69"/>
  <c r="AC63"/>
  <c r="AB63"/>
  <c r="AC56"/>
  <c r="AB56"/>
  <c r="AC48"/>
  <c r="AB48"/>
  <c r="AC42"/>
  <c r="AB42"/>
  <c r="AC30"/>
  <c r="AB30"/>
  <c r="AC24"/>
  <c r="AB24"/>
  <c r="AC18"/>
  <c r="AB18"/>
  <c r="AC11"/>
  <c r="AB11"/>
  <c r="AC6"/>
  <c r="AB6"/>
  <c r="AD146"/>
  <c r="AD145"/>
  <c r="AD138"/>
  <c r="AD131"/>
  <c r="AD122"/>
  <c r="AD115"/>
  <c r="AD108"/>
  <c r="AD101"/>
  <c r="AD96"/>
  <c r="AD90"/>
  <c r="AD84"/>
  <c r="AD80"/>
  <c r="AD75"/>
  <c r="AD69"/>
  <c r="AD63"/>
  <c r="AD56"/>
  <c r="AD48"/>
  <c r="AD42"/>
  <c r="AD30"/>
  <c r="AD24"/>
  <c r="AD18"/>
  <c r="AD11"/>
  <c r="AD6"/>
  <c r="X146"/>
  <c r="W146"/>
  <c r="X145"/>
  <c r="W145"/>
  <c r="X138"/>
  <c r="W138"/>
  <c r="X131"/>
  <c r="W131"/>
  <c r="X122"/>
  <c r="W122"/>
  <c r="X115"/>
  <c r="W115"/>
  <c r="X108"/>
  <c r="W108"/>
  <c r="X101"/>
  <c r="W101"/>
  <c r="X96"/>
  <c r="W96"/>
  <c r="X90"/>
  <c r="W90"/>
  <c r="X84"/>
  <c r="W84"/>
  <c r="X80"/>
  <c r="W80"/>
  <c r="X75"/>
  <c r="W75"/>
  <c r="X69"/>
  <c r="W69"/>
  <c r="X63"/>
  <c r="W63"/>
  <c r="X56"/>
  <c r="Z56" s="1"/>
  <c r="W56"/>
  <c r="X48"/>
  <c r="W48"/>
  <c r="X42"/>
  <c r="W42"/>
  <c r="X30"/>
  <c r="W30"/>
  <c r="X24"/>
  <c r="W24"/>
  <c r="X18"/>
  <c r="W18"/>
  <c r="X11"/>
  <c r="W11"/>
  <c r="X6"/>
  <c r="W6"/>
  <c r="Y146"/>
  <c r="Y145"/>
  <c r="Y138"/>
  <c r="Y131"/>
  <c r="Y122"/>
  <c r="Y115"/>
  <c r="Y108"/>
  <c r="Y101"/>
  <c r="Y96"/>
  <c r="Y90"/>
  <c r="Y84"/>
  <c r="Y80"/>
  <c r="Y75"/>
  <c r="Y69"/>
  <c r="Y63"/>
  <c r="Y56"/>
  <c r="Y48"/>
  <c r="Y42"/>
  <c r="Y30"/>
  <c r="Y24"/>
  <c r="Y18"/>
  <c r="Y11"/>
  <c r="Y6"/>
  <c r="S146"/>
  <c r="R146"/>
  <c r="S145"/>
  <c r="R145"/>
  <c r="S138"/>
  <c r="R138"/>
  <c r="S131"/>
  <c r="R131"/>
  <c r="S122"/>
  <c r="R122"/>
  <c r="S115"/>
  <c r="R115"/>
  <c r="S108"/>
  <c r="R108"/>
  <c r="S101"/>
  <c r="R101"/>
  <c r="S96"/>
  <c r="R96"/>
  <c r="S90"/>
  <c r="R90"/>
  <c r="S84"/>
  <c r="R84"/>
  <c r="S80"/>
  <c r="R80"/>
  <c r="S75"/>
  <c r="R75"/>
  <c r="S69"/>
  <c r="R69"/>
  <c r="S63"/>
  <c r="R63"/>
  <c r="S56"/>
  <c r="R56"/>
  <c r="S48"/>
  <c r="R48"/>
  <c r="S42"/>
  <c r="R42"/>
  <c r="S30"/>
  <c r="R30"/>
  <c r="S24"/>
  <c r="R24"/>
  <c r="S18"/>
  <c r="R18"/>
  <c r="S11"/>
  <c r="R11"/>
  <c r="S6"/>
  <c r="R6"/>
  <c r="T146"/>
  <c r="T145"/>
  <c r="T138"/>
  <c r="T131"/>
  <c r="T122"/>
  <c r="T115"/>
  <c r="T108"/>
  <c r="T101"/>
  <c r="T96"/>
  <c r="T90"/>
  <c r="T84"/>
  <c r="T80"/>
  <c r="T75"/>
  <c r="T69"/>
  <c r="T63"/>
  <c r="T56"/>
  <c r="T48"/>
  <c r="T42"/>
  <c r="T30"/>
  <c r="T24"/>
  <c r="T18"/>
  <c r="T11"/>
  <c r="T6"/>
  <c r="O146"/>
  <c r="O145"/>
  <c r="O138"/>
  <c r="O131"/>
  <c r="O122"/>
  <c r="O115"/>
  <c r="O108"/>
  <c r="O101"/>
  <c r="O96"/>
  <c r="O90"/>
  <c r="O84"/>
  <c r="O80"/>
  <c r="O75"/>
  <c r="O69"/>
  <c r="O63"/>
  <c r="O56"/>
  <c r="O48"/>
  <c r="O42"/>
  <c r="O30"/>
  <c r="O24"/>
  <c r="O18"/>
  <c r="O11"/>
  <c r="O6"/>
  <c r="AA56" l="1"/>
  <c r="CZ143"/>
  <c r="BX101"/>
  <c r="DH131"/>
  <c r="DH56"/>
  <c r="BX96"/>
  <c r="DH96"/>
  <c r="BD6"/>
  <c r="BI6"/>
  <c r="DH75"/>
  <c r="DG11"/>
  <c r="DG90"/>
  <c r="DG115"/>
  <c r="DG48"/>
  <c r="DG96"/>
  <c r="DG56"/>
  <c r="BY96"/>
  <c r="AX143"/>
  <c r="BY101"/>
  <c r="DG30"/>
  <c r="DG84"/>
  <c r="DH11"/>
  <c r="DH115"/>
  <c r="AF75"/>
  <c r="DD143"/>
  <c r="CA143"/>
  <c r="AC143"/>
  <c r="CP143"/>
  <c r="BR143"/>
  <c r="DA143"/>
  <c r="O143"/>
  <c r="DN143"/>
  <c r="AI143"/>
  <c r="CT143"/>
  <c r="DL143"/>
  <c r="CV143"/>
  <c r="CU143"/>
  <c r="DM143"/>
  <c r="AD143"/>
  <c r="CO143"/>
  <c r="DS143"/>
  <c r="BK143"/>
  <c r="BL143"/>
  <c r="BG143"/>
  <c r="BF143"/>
  <c r="X143"/>
  <c r="DE143"/>
  <c r="BZ143"/>
  <c r="BA143"/>
  <c r="AW143"/>
  <c r="AN143"/>
  <c r="AL143"/>
  <c r="DJ143"/>
  <c r="DI143"/>
  <c r="CY143"/>
  <c r="CJ143"/>
  <c r="BQ143"/>
  <c r="AB143"/>
  <c r="DQ143"/>
  <c r="DF143"/>
  <c r="CQ143"/>
  <c r="CL143"/>
  <c r="CB143"/>
  <c r="CK143"/>
  <c r="BV143"/>
  <c r="BW143"/>
  <c r="BU143"/>
  <c r="BM143"/>
  <c r="BH143"/>
  <c r="BC143"/>
  <c r="AG143"/>
  <c r="AH143"/>
  <c r="Y143"/>
  <c r="T143"/>
  <c r="BP143"/>
  <c r="BB143"/>
  <c r="AV143"/>
  <c r="AM143"/>
  <c r="W143"/>
  <c r="R143"/>
  <c r="S143"/>
  <c r="AQ141"/>
  <c r="AR8" l="1"/>
  <c r="AR142"/>
  <c r="AQ142"/>
  <c r="AR141"/>
  <c r="AT141" s="1"/>
  <c r="AR140"/>
  <c r="AQ140"/>
  <c r="AR139"/>
  <c r="AQ139"/>
  <c r="AR137"/>
  <c r="AT137" s="1"/>
  <c r="AQ137"/>
  <c r="AR136"/>
  <c r="AQ136"/>
  <c r="AR135"/>
  <c r="AQ135"/>
  <c r="AR134"/>
  <c r="AT134" s="1"/>
  <c r="AQ134"/>
  <c r="AR133"/>
  <c r="AT133" s="1"/>
  <c r="AQ133"/>
  <c r="AR132"/>
  <c r="AQ132"/>
  <c r="AR130"/>
  <c r="AQ130"/>
  <c r="AR129"/>
  <c r="AQ129"/>
  <c r="AR128"/>
  <c r="AQ128"/>
  <c r="AR127"/>
  <c r="AQ127"/>
  <c r="AR126"/>
  <c r="AQ126"/>
  <c r="AR125"/>
  <c r="AQ125"/>
  <c r="AR124"/>
  <c r="AT124" s="1"/>
  <c r="AQ124"/>
  <c r="AR123"/>
  <c r="AQ123"/>
  <c r="AR121"/>
  <c r="AQ121"/>
  <c r="AR120"/>
  <c r="AQ120"/>
  <c r="AR119"/>
  <c r="AQ119"/>
  <c r="AR118"/>
  <c r="AQ118"/>
  <c r="AR117"/>
  <c r="AQ117"/>
  <c r="AR116"/>
  <c r="AQ116"/>
  <c r="AR114"/>
  <c r="AQ114"/>
  <c r="AR113"/>
  <c r="AT113" s="1"/>
  <c r="AQ113"/>
  <c r="AR112"/>
  <c r="AQ112"/>
  <c r="AR111"/>
  <c r="AT111" s="1"/>
  <c r="AQ111"/>
  <c r="AR110"/>
  <c r="AT110" s="1"/>
  <c r="AQ110"/>
  <c r="AR109"/>
  <c r="AQ109"/>
  <c r="AR107"/>
  <c r="AQ107"/>
  <c r="AR106"/>
  <c r="AQ106"/>
  <c r="AR105"/>
  <c r="AQ105"/>
  <c r="AR104"/>
  <c r="AQ104"/>
  <c r="AR103"/>
  <c r="AQ103"/>
  <c r="AR102"/>
  <c r="AQ102"/>
  <c r="AR100"/>
  <c r="AT100" s="1"/>
  <c r="AQ100"/>
  <c r="AR99"/>
  <c r="AQ99"/>
  <c r="AR98"/>
  <c r="AQ98"/>
  <c r="AR97"/>
  <c r="AQ97"/>
  <c r="AR95"/>
  <c r="AQ95"/>
  <c r="AR94"/>
  <c r="AQ94"/>
  <c r="AR93"/>
  <c r="AQ93"/>
  <c r="AR92"/>
  <c r="AQ92"/>
  <c r="AR91"/>
  <c r="AQ91"/>
  <c r="AR89"/>
  <c r="AQ89"/>
  <c r="AR88"/>
  <c r="AQ88"/>
  <c r="AR87"/>
  <c r="AQ87"/>
  <c r="AR86"/>
  <c r="AQ86"/>
  <c r="AR85"/>
  <c r="AQ85"/>
  <c r="AR83"/>
  <c r="AQ83"/>
  <c r="AR82"/>
  <c r="AT82" s="1"/>
  <c r="AQ82"/>
  <c r="AR81"/>
  <c r="AQ81"/>
  <c r="AR79"/>
  <c r="AQ79"/>
  <c r="AR78"/>
  <c r="AQ78"/>
  <c r="AR77"/>
  <c r="AQ77"/>
  <c r="AR76"/>
  <c r="AQ76"/>
  <c r="AR74"/>
  <c r="AT74" s="1"/>
  <c r="AQ74"/>
  <c r="AR73"/>
  <c r="AT73" s="1"/>
  <c r="AQ73"/>
  <c r="AR72"/>
  <c r="AT72" s="1"/>
  <c r="AQ72"/>
  <c r="AR71"/>
  <c r="AT71" s="1"/>
  <c r="AQ71"/>
  <c r="AR70"/>
  <c r="AQ70"/>
  <c r="AR68"/>
  <c r="AQ68"/>
  <c r="AR67"/>
  <c r="AQ67"/>
  <c r="AR65"/>
  <c r="AT65" s="1"/>
  <c r="AQ65"/>
  <c r="AR64"/>
  <c r="AQ64"/>
  <c r="AR62"/>
  <c r="AQ62"/>
  <c r="AR61"/>
  <c r="AQ61"/>
  <c r="AR60"/>
  <c r="AQ60"/>
  <c r="AR59"/>
  <c r="AQ59"/>
  <c r="AR58"/>
  <c r="AQ58"/>
  <c r="AQ57"/>
  <c r="AR55"/>
  <c r="AQ55"/>
  <c r="AR54"/>
  <c r="AQ54"/>
  <c r="AR52"/>
  <c r="AT52" s="1"/>
  <c r="AQ52"/>
  <c r="AR51"/>
  <c r="AT51" s="1"/>
  <c r="AQ51"/>
  <c r="AR50"/>
  <c r="AQ50"/>
  <c r="AR49"/>
  <c r="AQ49"/>
  <c r="AR47"/>
  <c r="AT47" s="1"/>
  <c r="AQ47"/>
  <c r="AR46"/>
  <c r="AQ46"/>
  <c r="AR45"/>
  <c r="AQ45"/>
  <c r="AR44"/>
  <c r="AQ44"/>
  <c r="AR43"/>
  <c r="AQ43"/>
  <c r="AR41"/>
  <c r="AQ41"/>
  <c r="AR40"/>
  <c r="AQ40"/>
  <c r="AR39"/>
  <c r="AQ39"/>
  <c r="AR38"/>
  <c r="AQ38"/>
  <c r="AR37"/>
  <c r="AQ37"/>
  <c r="AR36"/>
  <c r="AQ36"/>
  <c r="AR35"/>
  <c r="AQ35"/>
  <c r="AR34"/>
  <c r="AQ34"/>
  <c r="AR33"/>
  <c r="AQ33"/>
  <c r="AR32"/>
  <c r="AQ32"/>
  <c r="AR31"/>
  <c r="AQ31"/>
  <c r="AR25"/>
  <c r="AR23"/>
  <c r="AQ23"/>
  <c r="AR22"/>
  <c r="AT22" s="1"/>
  <c r="AQ22"/>
  <c r="AR21"/>
  <c r="AQ21"/>
  <c r="AR20"/>
  <c r="AQ20"/>
  <c r="AR19"/>
  <c r="AQ19"/>
  <c r="AR17"/>
  <c r="AQ17"/>
  <c r="AR16"/>
  <c r="AQ16"/>
  <c r="AR15"/>
  <c r="AQ15"/>
  <c r="AR14"/>
  <c r="AQ14"/>
  <c r="AR13"/>
  <c r="AQ13"/>
  <c r="AR12"/>
  <c r="AQ12"/>
  <c r="AR10"/>
  <c r="AQ10"/>
  <c r="AR9"/>
  <c r="AQ9"/>
  <c r="AQ8"/>
  <c r="AR7"/>
  <c r="AS61"/>
  <c r="AS7"/>
  <c r="AS8"/>
  <c r="AU8" s="1"/>
  <c r="AS9"/>
  <c r="AU9" s="1"/>
  <c r="AS10"/>
  <c r="AU10" s="1"/>
  <c r="AS12"/>
  <c r="AS13"/>
  <c r="AS14"/>
  <c r="AS15"/>
  <c r="AS16"/>
  <c r="AS17"/>
  <c r="AS19"/>
  <c r="AS25"/>
  <c r="AS20"/>
  <c r="AS21"/>
  <c r="AS22"/>
  <c r="AU22" s="1"/>
  <c r="AS23"/>
  <c r="AU23" s="1"/>
  <c r="AS26"/>
  <c r="AS27"/>
  <c r="AS28"/>
  <c r="AS29"/>
  <c r="AS31"/>
  <c r="AS32"/>
  <c r="AS33"/>
  <c r="AS34"/>
  <c r="AS35"/>
  <c r="AS36"/>
  <c r="AS37"/>
  <c r="AS38"/>
  <c r="AS39"/>
  <c r="AS40"/>
  <c r="AS41"/>
  <c r="AS43"/>
  <c r="AS44"/>
  <c r="AS45"/>
  <c r="AS46"/>
  <c r="AS47"/>
  <c r="AS49"/>
  <c r="AS50"/>
  <c r="AS51"/>
  <c r="AS52"/>
  <c r="AU52" s="1"/>
  <c r="AS53"/>
  <c r="AS54"/>
  <c r="AS55"/>
  <c r="AS57"/>
  <c r="AS58"/>
  <c r="AS59"/>
  <c r="AS60"/>
  <c r="AS62"/>
  <c r="AS64"/>
  <c r="AS65"/>
  <c r="AU65" s="1"/>
  <c r="AS67"/>
  <c r="AU67" s="1"/>
  <c r="AS68"/>
  <c r="AU68" s="1"/>
  <c r="AS70"/>
  <c r="AS71"/>
  <c r="AU71" s="1"/>
  <c r="AS72"/>
  <c r="AU72" s="1"/>
  <c r="AS73"/>
  <c r="AU73" s="1"/>
  <c r="AS74"/>
  <c r="AU74" s="1"/>
  <c r="AS76"/>
  <c r="AS77"/>
  <c r="AS78"/>
  <c r="AS79"/>
  <c r="AS81"/>
  <c r="AS82"/>
  <c r="AS83"/>
  <c r="AU83" s="1"/>
  <c r="AS85"/>
  <c r="AS86"/>
  <c r="AS87"/>
  <c r="AS88"/>
  <c r="AS89"/>
  <c r="AS91"/>
  <c r="AS92"/>
  <c r="AS93"/>
  <c r="AS94"/>
  <c r="AS95"/>
  <c r="AS97"/>
  <c r="AS98"/>
  <c r="AS99"/>
  <c r="AS100"/>
  <c r="AS102"/>
  <c r="AS103"/>
  <c r="AS104"/>
  <c r="AU104" s="1"/>
  <c r="AS105"/>
  <c r="AS106"/>
  <c r="AU106" s="1"/>
  <c r="AS107"/>
  <c r="AU107" s="1"/>
  <c r="AS109"/>
  <c r="AS110"/>
  <c r="AU110" s="1"/>
  <c r="AS111"/>
  <c r="AS112"/>
  <c r="AU112" s="1"/>
  <c r="AS113"/>
  <c r="AU113" s="1"/>
  <c r="AS114"/>
  <c r="AS116"/>
  <c r="AS117"/>
  <c r="AS118"/>
  <c r="AS119"/>
  <c r="AU119" s="1"/>
  <c r="AS120"/>
  <c r="AS121"/>
  <c r="AU121" s="1"/>
  <c r="AS123"/>
  <c r="AS124"/>
  <c r="AU124" s="1"/>
  <c r="AS125"/>
  <c r="AS126"/>
  <c r="AU126" s="1"/>
  <c r="AS127"/>
  <c r="AU127" s="1"/>
  <c r="AS128"/>
  <c r="AS129"/>
  <c r="AU129" s="1"/>
  <c r="AS130"/>
  <c r="AU130" s="1"/>
  <c r="AS132"/>
  <c r="AS133"/>
  <c r="AS134"/>
  <c r="AU134" s="1"/>
  <c r="AS135"/>
  <c r="AU135" s="1"/>
  <c r="AS136"/>
  <c r="AU136" s="1"/>
  <c r="AS137"/>
  <c r="AU137" s="1"/>
  <c r="AS139"/>
  <c r="AS140"/>
  <c r="AU140" s="1"/>
  <c r="AS141"/>
  <c r="AU141" s="1"/>
  <c r="AS142"/>
  <c r="AU128" l="1"/>
  <c r="AU133"/>
  <c r="AU100"/>
  <c r="AU142"/>
  <c r="AU114"/>
  <c r="AU105"/>
  <c r="AT106"/>
  <c r="AT129"/>
  <c r="AT67"/>
  <c r="AT120"/>
  <c r="AT125"/>
  <c r="AU47"/>
  <c r="AT105"/>
  <c r="AT114"/>
  <c r="AT119"/>
  <c r="AT128"/>
  <c r="AU51"/>
  <c r="AT10"/>
  <c r="AT104"/>
  <c r="AT127"/>
  <c r="AU120"/>
  <c r="AU111"/>
  <c r="AU82"/>
  <c r="AT9"/>
  <c r="AT23"/>
  <c r="AT68"/>
  <c r="AT83"/>
  <c r="AT107"/>
  <c r="AT112"/>
  <c r="AT121"/>
  <c r="AT126"/>
  <c r="AT130"/>
  <c r="AT135"/>
  <c r="AT140"/>
  <c r="AU125"/>
  <c r="AT136"/>
  <c r="AT142"/>
  <c r="AT8"/>
  <c r="DR146"/>
  <c r="DT146" s="1"/>
  <c r="DR145"/>
  <c r="DT145" s="1"/>
  <c r="DR138"/>
  <c r="DR131"/>
  <c r="DR122"/>
  <c r="DT122" s="1"/>
  <c r="DR115"/>
  <c r="DT115" s="1"/>
  <c r="DR108"/>
  <c r="DU108" s="1"/>
  <c r="DR101"/>
  <c r="DU101" s="1"/>
  <c r="DR96"/>
  <c r="DT96" s="1"/>
  <c r="DR90"/>
  <c r="DR84"/>
  <c r="DT84" s="1"/>
  <c r="DR80"/>
  <c r="DT80" s="1"/>
  <c r="DR75"/>
  <c r="DT75" s="1"/>
  <c r="DR69"/>
  <c r="DT69" s="1"/>
  <c r="DR63"/>
  <c r="DT63" s="1"/>
  <c r="DR56"/>
  <c r="DT56" s="1"/>
  <c r="DR48"/>
  <c r="DT48" s="1"/>
  <c r="DR42"/>
  <c r="DT42" s="1"/>
  <c r="DR30"/>
  <c r="DT30" s="1"/>
  <c r="DR24"/>
  <c r="DT24" s="1"/>
  <c r="DR18"/>
  <c r="DT18" s="1"/>
  <c r="DR11"/>
  <c r="DT11" s="1"/>
  <c r="DR6"/>
  <c r="DT6" s="1"/>
  <c r="DU146"/>
  <c r="DU145"/>
  <c r="DU142"/>
  <c r="DT142"/>
  <c r="DU141"/>
  <c r="DT141"/>
  <c r="DU140"/>
  <c r="DT140"/>
  <c r="DU139"/>
  <c r="DT139"/>
  <c r="DU138"/>
  <c r="DT138"/>
  <c r="DU137"/>
  <c r="DT137"/>
  <c r="DU136"/>
  <c r="DU135"/>
  <c r="DT135"/>
  <c r="DU134"/>
  <c r="DT134"/>
  <c r="DU133"/>
  <c r="DT133"/>
  <c r="DU132"/>
  <c r="DT132"/>
  <c r="DU130"/>
  <c r="DT130"/>
  <c r="DU129"/>
  <c r="DT129"/>
  <c r="DU128"/>
  <c r="DT128"/>
  <c r="DU127"/>
  <c r="DT127"/>
  <c r="DU126"/>
  <c r="DT126"/>
  <c r="DU125"/>
  <c r="DT125"/>
  <c r="DU124"/>
  <c r="DT124"/>
  <c r="DU123"/>
  <c r="DT123"/>
  <c r="DU121"/>
  <c r="DT121"/>
  <c r="DU120"/>
  <c r="DT120"/>
  <c r="DU119"/>
  <c r="DT119"/>
  <c r="DU118"/>
  <c r="DT118"/>
  <c r="DU117"/>
  <c r="DT117"/>
  <c r="DU116"/>
  <c r="DT116"/>
  <c r="DU115"/>
  <c r="DU114"/>
  <c r="DT114"/>
  <c r="DU113"/>
  <c r="DT113"/>
  <c r="DU112"/>
  <c r="DT112"/>
  <c r="DU111"/>
  <c r="DT111"/>
  <c r="DU110"/>
  <c r="DT110"/>
  <c r="DU109"/>
  <c r="DT109"/>
  <c r="DU107"/>
  <c r="DT107"/>
  <c r="DU106"/>
  <c r="DT106"/>
  <c r="DU105"/>
  <c r="DT105"/>
  <c r="DU104"/>
  <c r="DT104"/>
  <c r="DU103"/>
  <c r="DT103"/>
  <c r="DU102"/>
  <c r="DT102"/>
  <c r="DU100"/>
  <c r="DT100"/>
  <c r="DU99"/>
  <c r="DT99"/>
  <c r="DU98"/>
  <c r="DT98"/>
  <c r="DU97"/>
  <c r="DT97"/>
  <c r="DU96"/>
  <c r="DU95"/>
  <c r="DT95"/>
  <c r="DU94"/>
  <c r="DT94"/>
  <c r="DU93"/>
  <c r="DT93"/>
  <c r="DU92"/>
  <c r="DT92"/>
  <c r="DU91"/>
  <c r="DT91"/>
  <c r="DU90"/>
  <c r="DU89"/>
  <c r="DT89"/>
  <c r="DU88"/>
  <c r="DT88"/>
  <c r="DU87"/>
  <c r="DT87"/>
  <c r="DU86"/>
  <c r="DT86"/>
  <c r="DU85"/>
  <c r="DT85"/>
  <c r="DU84"/>
  <c r="DU83"/>
  <c r="DT83"/>
  <c r="DU82"/>
  <c r="DT82"/>
  <c r="DU81"/>
  <c r="DT81"/>
  <c r="DU80"/>
  <c r="DU79"/>
  <c r="DT79"/>
  <c r="DU78"/>
  <c r="DT78"/>
  <c r="DU77"/>
  <c r="DT77"/>
  <c r="DU76"/>
  <c r="DT76"/>
  <c r="DU75"/>
  <c r="DU74"/>
  <c r="DT74"/>
  <c r="DU73"/>
  <c r="DT73"/>
  <c r="DU72"/>
  <c r="DT72"/>
  <c r="DU71"/>
  <c r="DT71"/>
  <c r="DU70"/>
  <c r="DT70"/>
  <c r="DU69"/>
  <c r="DU68"/>
  <c r="DT68"/>
  <c r="DU67"/>
  <c r="DT67"/>
  <c r="DU66"/>
  <c r="DT66"/>
  <c r="DU65"/>
  <c r="DT65"/>
  <c r="DU64"/>
  <c r="DT64"/>
  <c r="DU63"/>
  <c r="DU62"/>
  <c r="DT62"/>
  <c r="DU61"/>
  <c r="DT61"/>
  <c r="DU60"/>
  <c r="DT60"/>
  <c r="DU59"/>
  <c r="DT59"/>
  <c r="DU58"/>
  <c r="DT58"/>
  <c r="DU57"/>
  <c r="DT57"/>
  <c r="DU55"/>
  <c r="DT55"/>
  <c r="DU54"/>
  <c r="DT54"/>
  <c r="DU53"/>
  <c r="DT53"/>
  <c r="DU52"/>
  <c r="DT52"/>
  <c r="DU51"/>
  <c r="DT51"/>
  <c r="DU50"/>
  <c r="DT50"/>
  <c r="DU49"/>
  <c r="DT49"/>
  <c r="DU48"/>
  <c r="DU47"/>
  <c r="DT47"/>
  <c r="DU46"/>
  <c r="DT46"/>
  <c r="DU45"/>
  <c r="DT45"/>
  <c r="DU44"/>
  <c r="DT44"/>
  <c r="DU43"/>
  <c r="DT43"/>
  <c r="DU42"/>
  <c r="DU41"/>
  <c r="DT41"/>
  <c r="DU40"/>
  <c r="DT40"/>
  <c r="DU39"/>
  <c r="DT39"/>
  <c r="DU38"/>
  <c r="DT38"/>
  <c r="DU37"/>
  <c r="DT37"/>
  <c r="DU36"/>
  <c r="DT36"/>
  <c r="DU35"/>
  <c r="DT35"/>
  <c r="DU34"/>
  <c r="DT34"/>
  <c r="DU33"/>
  <c r="DT33"/>
  <c r="DU32"/>
  <c r="DT32"/>
  <c r="DU31"/>
  <c r="DT31"/>
  <c r="DU30"/>
  <c r="DU29"/>
  <c r="DT29"/>
  <c r="DU28"/>
  <c r="DT28"/>
  <c r="DU27"/>
  <c r="DT27"/>
  <c r="DU26"/>
  <c r="DT26"/>
  <c r="DU25"/>
  <c r="DT25"/>
  <c r="DU24"/>
  <c r="DU23"/>
  <c r="DT23"/>
  <c r="DU22"/>
  <c r="DT22"/>
  <c r="DU21"/>
  <c r="DT21"/>
  <c r="DU20"/>
  <c r="DT20"/>
  <c r="DU19"/>
  <c r="DT19"/>
  <c r="DU18"/>
  <c r="DU17"/>
  <c r="DT17"/>
  <c r="DU16"/>
  <c r="DT16"/>
  <c r="DU15"/>
  <c r="DT15"/>
  <c r="DU14"/>
  <c r="DT14"/>
  <c r="DU13"/>
  <c r="DT13"/>
  <c r="DU12"/>
  <c r="DT12"/>
  <c r="DU11"/>
  <c r="DU10"/>
  <c r="DT10"/>
  <c r="DU9"/>
  <c r="DT9"/>
  <c r="DU8"/>
  <c r="DT8"/>
  <c r="DU7"/>
  <c r="DT7"/>
  <c r="DU6"/>
  <c r="DU56" l="1"/>
  <c r="DT108"/>
  <c r="DU122"/>
  <c r="DR143"/>
  <c r="DT143" s="1"/>
  <c r="DU143"/>
  <c r="DT90"/>
  <c r="DT101"/>
  <c r="DT131"/>
  <c r="N69"/>
  <c r="M69"/>
  <c r="N146" l="1"/>
  <c r="N11"/>
  <c r="N18"/>
  <c r="N24"/>
  <c r="N30"/>
  <c r="N42"/>
  <c r="N48"/>
  <c r="N56"/>
  <c r="N63"/>
  <c r="N75"/>
  <c r="N80"/>
  <c r="N84"/>
  <c r="N90"/>
  <c r="N96"/>
  <c r="N101"/>
  <c r="N108"/>
  <c r="N115"/>
  <c r="N122"/>
  <c r="N131"/>
  <c r="N138"/>
  <c r="N145"/>
  <c r="J32" l="1"/>
  <c r="J50"/>
  <c r="J79"/>
  <c r="AQ138"/>
  <c r="AQ131"/>
  <c r="AQ122"/>
  <c r="AQ115"/>
  <c r="AQ108"/>
  <c r="AQ101"/>
  <c r="AQ96"/>
  <c r="AQ6" l="1"/>
  <c r="AQ90"/>
  <c r="AR108"/>
  <c r="AR131"/>
  <c r="AR6"/>
  <c r="AQ84"/>
  <c r="AR24"/>
  <c r="AR75"/>
  <c r="AR84"/>
  <c r="AR42"/>
  <c r="AQ11"/>
  <c r="AQ24"/>
  <c r="AQ42"/>
  <c r="AQ75"/>
  <c r="AR18"/>
  <c r="AR101"/>
  <c r="AQ18"/>
  <c r="AR30"/>
  <c r="AR69"/>
  <c r="AR80"/>
  <c r="AR122"/>
  <c r="AR96"/>
  <c r="AR11"/>
  <c r="AQ30"/>
  <c r="AQ69"/>
  <c r="AQ80"/>
  <c r="AR90"/>
  <c r="AR115"/>
  <c r="AR138"/>
  <c r="AQ48"/>
  <c r="AQ146"/>
  <c r="AS90"/>
  <c r="AS96"/>
  <c r="AS18"/>
  <c r="AS24"/>
  <c r="AS84"/>
  <c r="AS108"/>
  <c r="AS30"/>
  <c r="AS48"/>
  <c r="AS80"/>
  <c r="AS122"/>
  <c r="AS6"/>
  <c r="AS42"/>
  <c r="AS56"/>
  <c r="AS63"/>
  <c r="AS115"/>
  <c r="AS138"/>
  <c r="AS101"/>
  <c r="AS131"/>
  <c r="E79"/>
  <c r="AS11"/>
  <c r="AS69"/>
  <c r="E50"/>
  <c r="AS146"/>
  <c r="AS75"/>
  <c r="E32"/>
  <c r="AR56"/>
  <c r="AQ56"/>
  <c r="AR63"/>
  <c r="AQ145"/>
  <c r="AQ63"/>
  <c r="AR48"/>
  <c r="AR146"/>
  <c r="AR145"/>
  <c r="AS145"/>
  <c r="AQ143" l="1"/>
  <c r="AR143"/>
  <c r="AS143"/>
  <c r="AU139"/>
  <c r="AT139"/>
  <c r="AU138"/>
  <c r="AT138"/>
  <c r="AU132"/>
  <c r="AT132"/>
  <c r="AU131"/>
  <c r="AT131"/>
  <c r="AU123"/>
  <c r="AT123"/>
  <c r="AU122"/>
  <c r="AT122"/>
  <c r="AU118"/>
  <c r="AT118"/>
  <c r="AU117"/>
  <c r="AT117"/>
  <c r="AU116"/>
  <c r="AT116"/>
  <c r="AU115"/>
  <c r="AT115"/>
  <c r="AU109"/>
  <c r="AT109"/>
  <c r="AU108"/>
  <c r="AT108"/>
  <c r="AU103"/>
  <c r="AT103"/>
  <c r="AU102"/>
  <c r="AT102"/>
  <c r="AU101"/>
  <c r="AT101"/>
  <c r="AU99"/>
  <c r="AT99"/>
  <c r="AU98"/>
  <c r="AT98"/>
  <c r="AU97"/>
  <c r="AT97"/>
  <c r="AU96"/>
  <c r="AT96"/>
  <c r="AU95"/>
  <c r="AT95"/>
  <c r="AU94"/>
  <c r="AT94"/>
  <c r="AU93"/>
  <c r="AT93"/>
  <c r="AU92"/>
  <c r="AT92"/>
  <c r="AU91"/>
  <c r="AT91"/>
  <c r="AU90"/>
  <c r="AT90"/>
  <c r="AU89"/>
  <c r="AT89"/>
  <c r="AU88"/>
  <c r="AT88"/>
  <c r="AU87"/>
  <c r="AT87"/>
  <c r="AU86"/>
  <c r="AT86"/>
  <c r="AU85"/>
  <c r="AT85"/>
  <c r="AU84"/>
  <c r="AT84"/>
  <c r="AU81"/>
  <c r="AT81"/>
  <c r="AU80"/>
  <c r="AT80"/>
  <c r="AU79"/>
  <c r="AT79"/>
  <c r="AU78"/>
  <c r="AT78"/>
  <c r="AU77"/>
  <c r="AT77"/>
  <c r="AU76"/>
  <c r="AT76"/>
  <c r="AU75"/>
  <c r="AT75"/>
  <c r="AU70"/>
  <c r="AT70"/>
  <c r="AU69"/>
  <c r="AT69"/>
  <c r="AU64"/>
  <c r="AT64"/>
  <c r="AU62"/>
  <c r="AT62"/>
  <c r="AU61"/>
  <c r="AT61"/>
  <c r="AU60"/>
  <c r="AT60"/>
  <c r="AU59"/>
  <c r="AT59"/>
  <c r="AU58"/>
  <c r="AT58"/>
  <c r="AU57"/>
  <c r="AT57"/>
  <c r="AU56"/>
  <c r="AT56"/>
  <c r="AU55"/>
  <c r="AT55"/>
  <c r="AU54"/>
  <c r="AT54"/>
  <c r="AU53"/>
  <c r="AT53"/>
  <c r="AU50"/>
  <c r="AT50"/>
  <c r="AU49"/>
  <c r="AT49"/>
  <c r="AU48"/>
  <c r="AT48"/>
  <c r="AU46"/>
  <c r="AT46"/>
  <c r="AU45"/>
  <c r="AT45"/>
  <c r="AU44"/>
  <c r="AT44"/>
  <c r="AU43"/>
  <c r="AT43"/>
  <c r="AU42"/>
  <c r="AT42"/>
  <c r="AU41"/>
  <c r="AT41"/>
  <c r="AU40"/>
  <c r="AT40"/>
  <c r="AU39"/>
  <c r="AT39"/>
  <c r="AU38"/>
  <c r="AT38"/>
  <c r="AU37"/>
  <c r="AT37"/>
  <c r="AU36"/>
  <c r="AT36"/>
  <c r="AU35"/>
  <c r="AT35"/>
  <c r="AU34"/>
  <c r="AT34"/>
  <c r="AU33"/>
  <c r="AT33"/>
  <c r="AU32"/>
  <c r="AT32"/>
  <c r="AU31"/>
  <c r="AT31"/>
  <c r="AU30"/>
  <c r="AT30"/>
  <c r="AU29"/>
  <c r="AT29"/>
  <c r="AU28"/>
  <c r="AT28"/>
  <c r="AU27"/>
  <c r="AT27"/>
  <c r="AU26"/>
  <c r="AT26"/>
  <c r="AU25"/>
  <c r="AT25"/>
  <c r="AU24"/>
  <c r="AT24"/>
  <c r="AU21"/>
  <c r="AT21"/>
  <c r="AU20"/>
  <c r="AT20"/>
  <c r="AU19"/>
  <c r="AT19"/>
  <c r="AU18"/>
  <c r="AT18"/>
  <c r="AT17"/>
  <c r="AU16"/>
  <c r="AT16"/>
  <c r="AU15"/>
  <c r="AT15"/>
  <c r="AU14"/>
  <c r="AT14"/>
  <c r="AU13"/>
  <c r="AT13"/>
  <c r="AU12"/>
  <c r="AT12"/>
  <c r="AU11"/>
  <c r="AT11"/>
  <c r="AT145" l="1"/>
  <c r="AU146"/>
  <c r="AT63"/>
  <c r="AT6"/>
  <c r="AU145"/>
  <c r="AU7"/>
  <c r="AT146"/>
  <c r="AU17"/>
  <c r="AU63"/>
  <c r="AT143"/>
  <c r="AU143"/>
  <c r="AU6"/>
  <c r="AT7"/>
  <c r="I32" l="1"/>
  <c r="I50"/>
  <c r="H79"/>
  <c r="I79"/>
  <c r="AY123" l="1"/>
  <c r="J64"/>
  <c r="E64" s="1"/>
  <c r="D5" l="1"/>
  <c r="CW7"/>
  <c r="CX7"/>
  <c r="CW8"/>
  <c r="CX8"/>
  <c r="CW9"/>
  <c r="CX9"/>
  <c r="CW10"/>
  <c r="CX10"/>
  <c r="CW12"/>
  <c r="CX12"/>
  <c r="CW13"/>
  <c r="CX13"/>
  <c r="CW14"/>
  <c r="CX14"/>
  <c r="CW15"/>
  <c r="CX15"/>
  <c r="CW16"/>
  <c r="CX16"/>
  <c r="CW17"/>
  <c r="CX17"/>
  <c r="CW19"/>
  <c r="CX19"/>
  <c r="CW20"/>
  <c r="CX20"/>
  <c r="CW21"/>
  <c r="CX21"/>
  <c r="CW22"/>
  <c r="CX22"/>
  <c r="CW23"/>
  <c r="CX23"/>
  <c r="CW25"/>
  <c r="CX25"/>
  <c r="CW26"/>
  <c r="CX26"/>
  <c r="CW27"/>
  <c r="CX27"/>
  <c r="CW28"/>
  <c r="CX28"/>
  <c r="CW29"/>
  <c r="CX29"/>
  <c r="CW31"/>
  <c r="CX31"/>
  <c r="CW32"/>
  <c r="CX32"/>
  <c r="CW33"/>
  <c r="CX33"/>
  <c r="CW34"/>
  <c r="CX34"/>
  <c r="CW35"/>
  <c r="CX35"/>
  <c r="CW36"/>
  <c r="CX36"/>
  <c r="CW37"/>
  <c r="CX37"/>
  <c r="CW38"/>
  <c r="CX38"/>
  <c r="CW39"/>
  <c r="CX39"/>
  <c r="CW40"/>
  <c r="CX40"/>
  <c r="CW41"/>
  <c r="CX41"/>
  <c r="CW43"/>
  <c r="CX43"/>
  <c r="CW44"/>
  <c r="CX44"/>
  <c r="CW45"/>
  <c r="CX45"/>
  <c r="CW46"/>
  <c r="CX46"/>
  <c r="CW47"/>
  <c r="CX47"/>
  <c r="CW49"/>
  <c r="CX49"/>
  <c r="CW50"/>
  <c r="CX50"/>
  <c r="CW51"/>
  <c r="CX51"/>
  <c r="CW52"/>
  <c r="CX52"/>
  <c r="CW53"/>
  <c r="CX53"/>
  <c r="CW54"/>
  <c r="CX54"/>
  <c r="CW55"/>
  <c r="CX55"/>
  <c r="CW57"/>
  <c r="CX57"/>
  <c r="CW58"/>
  <c r="CX58"/>
  <c r="CW59"/>
  <c r="CX59"/>
  <c r="CW60"/>
  <c r="CX60"/>
  <c r="CW61"/>
  <c r="CX61"/>
  <c r="CW62"/>
  <c r="CX62"/>
  <c r="CW64"/>
  <c r="CX64"/>
  <c r="CW65"/>
  <c r="CX65"/>
  <c r="CW66"/>
  <c r="CX66"/>
  <c r="CW67"/>
  <c r="CX67"/>
  <c r="CW68"/>
  <c r="CX68"/>
  <c r="CW70"/>
  <c r="CX70"/>
  <c r="CW71"/>
  <c r="CX71"/>
  <c r="CW72"/>
  <c r="CX72"/>
  <c r="CW73"/>
  <c r="CX73"/>
  <c r="CW74"/>
  <c r="CX74"/>
  <c r="CW76"/>
  <c r="CX76"/>
  <c r="CW77"/>
  <c r="CX77"/>
  <c r="CW78"/>
  <c r="CX78"/>
  <c r="CW79"/>
  <c r="CX79"/>
  <c r="CW81"/>
  <c r="CX81"/>
  <c r="CW82"/>
  <c r="CX82"/>
  <c r="CW83"/>
  <c r="CX83"/>
  <c r="CW85"/>
  <c r="CX85"/>
  <c r="CW86"/>
  <c r="CX86"/>
  <c r="CW87"/>
  <c r="CX87"/>
  <c r="CW88"/>
  <c r="CX88"/>
  <c r="CW89"/>
  <c r="CX89"/>
  <c r="CW91"/>
  <c r="CX91"/>
  <c r="CW92"/>
  <c r="CX92"/>
  <c r="CW93"/>
  <c r="CX93"/>
  <c r="CW94"/>
  <c r="CX94"/>
  <c r="CW95"/>
  <c r="CX95"/>
  <c r="CW97"/>
  <c r="CX97"/>
  <c r="CW98"/>
  <c r="CX98"/>
  <c r="CW99"/>
  <c r="CX99"/>
  <c r="CW100"/>
  <c r="CX100"/>
  <c r="CW102"/>
  <c r="CX102"/>
  <c r="CW103"/>
  <c r="CX103"/>
  <c r="CW104"/>
  <c r="CX104"/>
  <c r="CW105"/>
  <c r="CX105"/>
  <c r="CW106"/>
  <c r="CX106"/>
  <c r="CW107"/>
  <c r="CX107"/>
  <c r="CW109"/>
  <c r="CX109"/>
  <c r="CW110"/>
  <c r="CX110"/>
  <c r="CW111"/>
  <c r="CX111"/>
  <c r="CW112"/>
  <c r="CX112"/>
  <c r="CW113"/>
  <c r="CX113"/>
  <c r="CW114"/>
  <c r="CX114"/>
  <c r="CW116"/>
  <c r="CX116"/>
  <c r="CW117"/>
  <c r="CX117"/>
  <c r="CW118"/>
  <c r="CX118"/>
  <c r="CW119"/>
  <c r="CX119"/>
  <c r="CW120"/>
  <c r="CX120"/>
  <c r="CW121"/>
  <c r="CX121"/>
  <c r="CW123"/>
  <c r="CX123"/>
  <c r="CW124"/>
  <c r="CX124"/>
  <c r="CW125"/>
  <c r="CX125"/>
  <c r="CW126"/>
  <c r="CX126"/>
  <c r="CW127"/>
  <c r="CX127"/>
  <c r="CW128"/>
  <c r="CX128"/>
  <c r="CW129"/>
  <c r="CX129"/>
  <c r="CW130"/>
  <c r="CX130"/>
  <c r="CW132"/>
  <c r="CX132"/>
  <c r="CW133"/>
  <c r="CX133"/>
  <c r="CW134"/>
  <c r="CX134"/>
  <c r="CW135"/>
  <c r="CX135"/>
  <c r="CW136"/>
  <c r="CX136"/>
  <c r="CW137"/>
  <c r="CX137"/>
  <c r="CW139"/>
  <c r="CX139"/>
  <c r="CW140"/>
  <c r="CX140"/>
  <c r="CW141"/>
  <c r="CX141"/>
  <c r="CW142"/>
  <c r="CX142"/>
  <c r="CW138"/>
  <c r="CX138"/>
  <c r="CW131"/>
  <c r="CX131"/>
  <c r="CW122"/>
  <c r="CX122"/>
  <c r="CW108"/>
  <c r="CX108"/>
  <c r="CW101"/>
  <c r="CX101"/>
  <c r="CW90"/>
  <c r="CX90"/>
  <c r="CW84"/>
  <c r="CX84"/>
  <c r="CW80"/>
  <c r="CX80"/>
  <c r="CW75"/>
  <c r="CX75"/>
  <c r="CW69"/>
  <c r="CX69"/>
  <c r="CW63"/>
  <c r="CX63"/>
  <c r="CW56"/>
  <c r="CX56"/>
  <c r="CW48"/>
  <c r="CX48"/>
  <c r="CW42"/>
  <c r="CX42"/>
  <c r="CW30"/>
  <c r="CX30"/>
  <c r="CW24"/>
  <c r="CX24"/>
  <c r="CW18"/>
  <c r="CX18"/>
  <c r="CW11"/>
  <c r="CX11"/>
  <c r="CX6"/>
  <c r="E5" l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CX115"/>
  <c r="CW115"/>
  <c r="CX146"/>
  <c r="CW96"/>
  <c r="CW146"/>
  <c r="CW145"/>
  <c r="CX145"/>
  <c r="CW6"/>
  <c r="CX96"/>
  <c r="DP137"/>
  <c r="DP130"/>
  <c r="DP129"/>
  <c r="DP128"/>
  <c r="DP127"/>
  <c r="DP126"/>
  <c r="DP125"/>
  <c r="DP124"/>
  <c r="DP123"/>
  <c r="DP113"/>
  <c r="DP112"/>
  <c r="DP111"/>
  <c r="DP110"/>
  <c r="DP109"/>
  <c r="DP103"/>
  <c r="DP102"/>
  <c r="DP88"/>
  <c r="DP67"/>
  <c r="DP62"/>
  <c r="DP61"/>
  <c r="DP60"/>
  <c r="DP59"/>
  <c r="DP58"/>
  <c r="DP57"/>
  <c r="DP27"/>
  <c r="DK142"/>
  <c r="DK141"/>
  <c r="DK140"/>
  <c r="DK139"/>
  <c r="DK137"/>
  <c r="DK136"/>
  <c r="DK135"/>
  <c r="DK134"/>
  <c r="DK133"/>
  <c r="DK132"/>
  <c r="DK128"/>
  <c r="DK127"/>
  <c r="DK126"/>
  <c r="DK125"/>
  <c r="DK124"/>
  <c r="DK123"/>
  <c r="DK103"/>
  <c r="DK102"/>
  <c r="DK100"/>
  <c r="DK99"/>
  <c r="DK93"/>
  <c r="DK82"/>
  <c r="DK81"/>
  <c r="DK78"/>
  <c r="DK67"/>
  <c r="DK62"/>
  <c r="DK53"/>
  <c r="DK38"/>
  <c r="DK28"/>
  <c r="DK22"/>
  <c r="DK8"/>
  <c r="DH129"/>
  <c r="DH116"/>
  <c r="DH51"/>
  <c r="CS124"/>
  <c r="CS120"/>
  <c r="CS94"/>
  <c r="CN91"/>
  <c r="CN70"/>
  <c r="CI124"/>
  <c r="CI120"/>
  <c r="CI94"/>
  <c r="CI92"/>
  <c r="CI91"/>
  <c r="CI70"/>
  <c r="CD97"/>
  <c r="CD91"/>
  <c r="CD89"/>
  <c r="CD78"/>
  <c r="BY140"/>
  <c r="BY134"/>
  <c r="BY118"/>
  <c r="BX64"/>
  <c r="BY62"/>
  <c r="BY46"/>
  <c r="BY35"/>
  <c r="BY10"/>
  <c r="BT120"/>
  <c r="BT99"/>
  <c r="BT91"/>
  <c r="BT19"/>
  <c r="BT10"/>
  <c r="BO91"/>
  <c r="BJ141"/>
  <c r="BJ124"/>
  <c r="BJ118"/>
  <c r="BJ110"/>
  <c r="BJ100"/>
  <c r="BJ93"/>
  <c r="BJ91"/>
  <c r="BJ77"/>
  <c r="BJ72"/>
  <c r="BJ43"/>
  <c r="BJ17"/>
  <c r="BJ14"/>
  <c r="BJ13"/>
  <c r="AZ85"/>
  <c r="AP136"/>
  <c r="AP107"/>
  <c r="AP66"/>
  <c r="AP8"/>
  <c r="AK109"/>
  <c r="AK86"/>
  <c r="AK41"/>
  <c r="AF142"/>
  <c r="AF105"/>
  <c r="AF91"/>
  <c r="AF92"/>
  <c r="AF86"/>
  <c r="AF88"/>
  <c r="AF87"/>
  <c r="AF64"/>
  <c r="AF36"/>
  <c r="AF27"/>
  <c r="AF17"/>
  <c r="AA82"/>
  <c r="AA37"/>
  <c r="AA31"/>
  <c r="AA20"/>
  <c r="V142"/>
  <c r="V141"/>
  <c r="V140"/>
  <c r="V137"/>
  <c r="V136"/>
  <c r="V135"/>
  <c r="V134"/>
  <c r="V133"/>
  <c r="V130"/>
  <c r="V129"/>
  <c r="V128"/>
  <c r="V127"/>
  <c r="V126"/>
  <c r="V125"/>
  <c r="V124"/>
  <c r="V121"/>
  <c r="V120"/>
  <c r="V119"/>
  <c r="V118"/>
  <c r="V117"/>
  <c r="V114"/>
  <c r="V113"/>
  <c r="V112"/>
  <c r="V111"/>
  <c r="V110"/>
  <c r="V107"/>
  <c r="V106"/>
  <c r="V105"/>
  <c r="V104"/>
  <c r="V103"/>
  <c r="V100"/>
  <c r="V99"/>
  <c r="V98"/>
  <c r="V95"/>
  <c r="V94"/>
  <c r="V93"/>
  <c r="V92"/>
  <c r="V89"/>
  <c r="V88"/>
  <c r="V87"/>
  <c r="V83"/>
  <c r="V82"/>
  <c r="V79"/>
  <c r="V78"/>
  <c r="V77"/>
  <c r="V74"/>
  <c r="V73"/>
  <c r="V72"/>
  <c r="V71"/>
  <c r="V68"/>
  <c r="V67"/>
  <c r="V66"/>
  <c r="V65"/>
  <c r="V62"/>
  <c r="V61"/>
  <c r="V60"/>
  <c r="V59"/>
  <c r="V58"/>
  <c r="V55"/>
  <c r="V54"/>
  <c r="V53"/>
  <c r="V52"/>
  <c r="V51"/>
  <c r="V50"/>
  <c r="V47"/>
  <c r="V46"/>
  <c r="V45"/>
  <c r="V44"/>
  <c r="V41"/>
  <c r="V40"/>
  <c r="V39"/>
  <c r="V38"/>
  <c r="V37"/>
  <c r="V36"/>
  <c r="V35"/>
  <c r="V34"/>
  <c r="V33"/>
  <c r="V32"/>
  <c r="V31"/>
  <c r="V29"/>
  <c r="V28"/>
  <c r="V27"/>
  <c r="V26"/>
  <c r="V25"/>
  <c r="V23"/>
  <c r="V22"/>
  <c r="V21"/>
  <c r="V17"/>
  <c r="V16"/>
  <c r="V15"/>
  <c r="V10"/>
  <c r="V9"/>
  <c r="V8"/>
  <c r="U5" l="1"/>
  <c r="V5" s="1"/>
  <c r="W5" s="1"/>
  <c r="X5" s="1"/>
  <c r="Y5" s="1"/>
  <c r="CX143"/>
  <c r="CW143"/>
  <c r="Z5" l="1"/>
  <c r="AA5" s="1"/>
  <c r="AB5" s="1"/>
  <c r="AC5" s="1"/>
  <c r="AD5" s="1"/>
  <c r="AE5" l="1"/>
  <c r="AF5" s="1"/>
  <c r="AG5" s="1"/>
  <c r="AH5" s="1"/>
  <c r="AI5" s="1"/>
  <c r="J142"/>
  <c r="E142" s="1"/>
  <c r="J141"/>
  <c r="E141" s="1"/>
  <c r="J140"/>
  <c r="E140" s="1"/>
  <c r="J134"/>
  <c r="E134" s="1"/>
  <c r="J83"/>
  <c r="E83" s="1"/>
  <c r="AJ5" l="1"/>
  <c r="AK5" s="1"/>
  <c r="AL5" s="1"/>
  <c r="AM5" s="1"/>
  <c r="AN5" s="1"/>
  <c r="J68"/>
  <c r="E68" s="1"/>
  <c r="J67"/>
  <c r="E67" s="1"/>
  <c r="J65"/>
  <c r="E65" s="1"/>
  <c r="J66"/>
  <c r="E66" s="1"/>
  <c r="AO5" l="1"/>
  <c r="AP5" s="1"/>
  <c r="AQ5" s="1"/>
  <c r="AR5" s="1"/>
  <c r="AS5" s="1"/>
  <c r="AT5" s="1"/>
  <c r="AU5" s="1"/>
  <c r="AV5" s="1"/>
  <c r="AW5" s="1"/>
  <c r="AX5" s="1"/>
  <c r="E63"/>
  <c r="AY5" l="1"/>
  <c r="AZ5" s="1"/>
  <c r="BA5" s="1"/>
  <c r="BB5" s="1"/>
  <c r="BC5" s="1"/>
  <c r="BD5" l="1"/>
  <c r="BE5" s="1"/>
  <c r="BF5" s="1"/>
  <c r="BG5" s="1"/>
  <c r="BH5" s="1"/>
  <c r="H25"/>
  <c r="H26"/>
  <c r="H27"/>
  <c r="H28"/>
  <c r="H29"/>
  <c r="BI5" l="1"/>
  <c r="BJ5" s="1"/>
  <c r="BK5" s="1"/>
  <c r="BL5" s="1"/>
  <c r="BM5" s="1"/>
  <c r="M131"/>
  <c r="M80"/>
  <c r="M75"/>
  <c r="M63"/>
  <c r="BN5" l="1"/>
  <c r="BO5" s="1"/>
  <c r="BP5" s="1"/>
  <c r="BQ5" s="1"/>
  <c r="BR5" s="1"/>
  <c r="M122"/>
  <c r="BS5" l="1"/>
  <c r="BT5" s="1"/>
  <c r="BU5" s="1"/>
  <c r="BV5" s="1"/>
  <c r="BW5" s="1"/>
  <c r="DK138"/>
  <c r="M6"/>
  <c r="M11"/>
  <c r="M18"/>
  <c r="M24"/>
  <c r="M30"/>
  <c r="M42"/>
  <c r="M48"/>
  <c r="M56"/>
  <c r="M84"/>
  <c r="M90"/>
  <c r="M96"/>
  <c r="M101"/>
  <c r="M108"/>
  <c r="M115"/>
  <c r="M138"/>
  <c r="H140"/>
  <c r="I140"/>
  <c r="H141"/>
  <c r="I141"/>
  <c r="H142"/>
  <c r="C142" s="1"/>
  <c r="I142"/>
  <c r="D142" s="1"/>
  <c r="H134"/>
  <c r="I134"/>
  <c r="BX5" l="1"/>
  <c r="BY5" s="1"/>
  <c r="BZ5" s="1"/>
  <c r="CA5" s="1"/>
  <c r="CB5" s="1"/>
  <c r="D140"/>
  <c r="C141"/>
  <c r="C140"/>
  <c r="D141"/>
  <c r="CC5" l="1"/>
  <c r="CD5" s="1"/>
  <c r="CE5" s="1"/>
  <c r="CF5" s="1"/>
  <c r="CG5" s="1"/>
  <c r="I104"/>
  <c r="H67"/>
  <c r="I67"/>
  <c r="H68"/>
  <c r="I68"/>
  <c r="H65"/>
  <c r="I65"/>
  <c r="I64"/>
  <c r="I37"/>
  <c r="C29"/>
  <c r="CH5" l="1"/>
  <c r="CI5" s="1"/>
  <c r="CJ5" s="1"/>
  <c r="CK5" s="1"/>
  <c r="CL5" s="1"/>
  <c r="C68"/>
  <c r="C67"/>
  <c r="C65"/>
  <c r="CM5" l="1"/>
  <c r="CN5" s="1"/>
  <c r="CO5" s="1"/>
  <c r="CP5" s="1"/>
  <c r="CQ5" s="1"/>
  <c r="J61"/>
  <c r="E61" s="1"/>
  <c r="CR5" l="1"/>
  <c r="CS5" s="1"/>
  <c r="CT5" s="1"/>
  <c r="CU5" s="1"/>
  <c r="CV5" s="1"/>
  <c r="J36"/>
  <c r="E36" s="1"/>
  <c r="P142"/>
  <c r="U142"/>
  <c r="AE142"/>
  <c r="AJ142"/>
  <c r="AK142"/>
  <c r="AO142"/>
  <c r="AP142"/>
  <c r="AY142"/>
  <c r="AZ142"/>
  <c r="BD142"/>
  <c r="BE142"/>
  <c r="BI142"/>
  <c r="BN142"/>
  <c r="BO142"/>
  <c r="BS142"/>
  <c r="BT142"/>
  <c r="CC142"/>
  <c r="CD142"/>
  <c r="CH142"/>
  <c r="CI142"/>
  <c r="CM142"/>
  <c r="CN142"/>
  <c r="CR142"/>
  <c r="CS142"/>
  <c r="DB142"/>
  <c r="DC142"/>
  <c r="DG142"/>
  <c r="DH142"/>
  <c r="DO142"/>
  <c r="DP142"/>
  <c r="P141"/>
  <c r="U141"/>
  <c r="AE141"/>
  <c r="AJ141"/>
  <c r="AK141"/>
  <c r="AO141"/>
  <c r="AY141"/>
  <c r="AZ141"/>
  <c r="BD141"/>
  <c r="BE141"/>
  <c r="BI141"/>
  <c r="BN141"/>
  <c r="BO141"/>
  <c r="BS141"/>
  <c r="BT141"/>
  <c r="CC141"/>
  <c r="CD141"/>
  <c r="CH141"/>
  <c r="CI141"/>
  <c r="CM141"/>
  <c r="CN141"/>
  <c r="CR141"/>
  <c r="CS141"/>
  <c r="DB141"/>
  <c r="DC141"/>
  <c r="DG141"/>
  <c r="DH141"/>
  <c r="DO141"/>
  <c r="DP141"/>
  <c r="DO133"/>
  <c r="DP133"/>
  <c r="DO135"/>
  <c r="DP135"/>
  <c r="DO136"/>
  <c r="DP136"/>
  <c r="DO137"/>
  <c r="DG133"/>
  <c r="DH133"/>
  <c r="DG135"/>
  <c r="DH135"/>
  <c r="DG136"/>
  <c r="DH136"/>
  <c r="DG137"/>
  <c r="DH137"/>
  <c r="DB133"/>
  <c r="DC133"/>
  <c r="DB135"/>
  <c r="DC135"/>
  <c r="DB136"/>
  <c r="DC136"/>
  <c r="DB137"/>
  <c r="DC137"/>
  <c r="CR133"/>
  <c r="CS133"/>
  <c r="CR135"/>
  <c r="CS135"/>
  <c r="CR136"/>
  <c r="CS136"/>
  <c r="CR137"/>
  <c r="CS137"/>
  <c r="CM133"/>
  <c r="CN133"/>
  <c r="CM135"/>
  <c r="CN135"/>
  <c r="CM136"/>
  <c r="CN136"/>
  <c r="CM137"/>
  <c r="CN137"/>
  <c r="CH133"/>
  <c r="CI133"/>
  <c r="CH135"/>
  <c r="CI135"/>
  <c r="CH136"/>
  <c r="CI136"/>
  <c r="CH137"/>
  <c r="CI137"/>
  <c r="CC133"/>
  <c r="CD133"/>
  <c r="CC135"/>
  <c r="CD135"/>
  <c r="CC136"/>
  <c r="CD136"/>
  <c r="CC137"/>
  <c r="CD137"/>
  <c r="BX133"/>
  <c r="BY133"/>
  <c r="BX135"/>
  <c r="BY135"/>
  <c r="BX136"/>
  <c r="BY136"/>
  <c r="BX137"/>
  <c r="BY137"/>
  <c r="BS133"/>
  <c r="BT133"/>
  <c r="BS135"/>
  <c r="BT135"/>
  <c r="BS136"/>
  <c r="BT136"/>
  <c r="BS137"/>
  <c r="BT137"/>
  <c r="BN133"/>
  <c r="BO133"/>
  <c r="BN135"/>
  <c r="BO135"/>
  <c r="BN136"/>
  <c r="BO136"/>
  <c r="BN137"/>
  <c r="BO137"/>
  <c r="BI133"/>
  <c r="BJ133"/>
  <c r="BI135"/>
  <c r="BJ135"/>
  <c r="BI136"/>
  <c r="BJ136"/>
  <c r="BI137"/>
  <c r="BJ137"/>
  <c r="AY133"/>
  <c r="AZ133"/>
  <c r="AY135"/>
  <c r="AZ135"/>
  <c r="AY136"/>
  <c r="AZ136"/>
  <c r="AY137"/>
  <c r="AZ137"/>
  <c r="AO133"/>
  <c r="AP133"/>
  <c r="AO135"/>
  <c r="AP135"/>
  <c r="AO136"/>
  <c r="AO137"/>
  <c r="AP137"/>
  <c r="AJ133"/>
  <c r="AK133"/>
  <c r="AJ135"/>
  <c r="AK135"/>
  <c r="AJ136"/>
  <c r="AK136"/>
  <c r="AJ137"/>
  <c r="AK137"/>
  <c r="AE133"/>
  <c r="AF133"/>
  <c r="AE135"/>
  <c r="AF135"/>
  <c r="AE136"/>
  <c r="AF136"/>
  <c r="AE137"/>
  <c r="AF137"/>
  <c r="U133"/>
  <c r="U135"/>
  <c r="U136"/>
  <c r="U137"/>
  <c r="P133"/>
  <c r="Q133"/>
  <c r="P135"/>
  <c r="Q135"/>
  <c r="P136"/>
  <c r="Q136"/>
  <c r="P137"/>
  <c r="Q137"/>
  <c r="DK131"/>
  <c r="DO82"/>
  <c r="DP82"/>
  <c r="DG82"/>
  <c r="DH82"/>
  <c r="DB82"/>
  <c r="DC82"/>
  <c r="CR82"/>
  <c r="CS82"/>
  <c r="CM82"/>
  <c r="CN82"/>
  <c r="CH82"/>
  <c r="CI82"/>
  <c r="CC82"/>
  <c r="CD82"/>
  <c r="BX82"/>
  <c r="BY82"/>
  <c r="BS82"/>
  <c r="BT82"/>
  <c r="BO82"/>
  <c r="BI82"/>
  <c r="BJ82"/>
  <c r="BD82"/>
  <c r="BE82"/>
  <c r="AY82"/>
  <c r="AZ82"/>
  <c r="AO82"/>
  <c r="AP82"/>
  <c r="AJ82"/>
  <c r="AK82"/>
  <c r="AE82"/>
  <c r="AF82"/>
  <c r="Z82"/>
  <c r="U82"/>
  <c r="P82"/>
  <c r="Q82"/>
  <c r="BO83"/>
  <c r="DK80"/>
  <c r="DO77"/>
  <c r="DP77"/>
  <c r="DO78"/>
  <c r="DP78"/>
  <c r="DK77"/>
  <c r="DG77"/>
  <c r="DH77"/>
  <c r="DG78"/>
  <c r="DH78"/>
  <c r="DB77"/>
  <c r="DC77"/>
  <c r="DB78"/>
  <c r="DC78"/>
  <c r="CR77"/>
  <c r="CS77"/>
  <c r="CR78"/>
  <c r="CS78"/>
  <c r="CM77"/>
  <c r="CN77"/>
  <c r="CM78"/>
  <c r="CN78"/>
  <c r="CH77"/>
  <c r="CI77"/>
  <c r="CH78"/>
  <c r="CI78"/>
  <c r="CC77"/>
  <c r="CD77"/>
  <c r="CC78"/>
  <c r="BX77"/>
  <c r="BY78"/>
  <c r="BS77"/>
  <c r="BT77"/>
  <c r="BS78"/>
  <c r="BT78"/>
  <c r="BN77"/>
  <c r="BO77"/>
  <c r="BN78"/>
  <c r="BO78"/>
  <c r="BI77"/>
  <c r="BI78"/>
  <c r="BJ78"/>
  <c r="BD77"/>
  <c r="BE77"/>
  <c r="BD78"/>
  <c r="BE78"/>
  <c r="AO77"/>
  <c r="AP77"/>
  <c r="AO78"/>
  <c r="AP78"/>
  <c r="AJ77"/>
  <c r="AK77"/>
  <c r="AJ78"/>
  <c r="AK78"/>
  <c r="AE77"/>
  <c r="AF77"/>
  <c r="AE78"/>
  <c r="AF78"/>
  <c r="U77"/>
  <c r="U78"/>
  <c r="P77"/>
  <c r="Q77"/>
  <c r="P78"/>
  <c r="Q78"/>
  <c r="DO66"/>
  <c r="DP66"/>
  <c r="DK66"/>
  <c r="DG66"/>
  <c r="DH66"/>
  <c r="DB66"/>
  <c r="DC66"/>
  <c r="CR66"/>
  <c r="CS66"/>
  <c r="CM66"/>
  <c r="CN66"/>
  <c r="CH66"/>
  <c r="CI66"/>
  <c r="CC66"/>
  <c r="CD66"/>
  <c r="BS66"/>
  <c r="BT66"/>
  <c r="BO66"/>
  <c r="BI66"/>
  <c r="BJ66"/>
  <c r="BD66"/>
  <c r="BE66"/>
  <c r="AY66"/>
  <c r="AZ66"/>
  <c r="AO66"/>
  <c r="AJ66"/>
  <c r="AK66"/>
  <c r="AE66"/>
  <c r="AF66"/>
  <c r="U66"/>
  <c r="P66"/>
  <c r="Q66"/>
  <c r="P68"/>
  <c r="U68"/>
  <c r="AE68"/>
  <c r="AJ68"/>
  <c r="AO68"/>
  <c r="AP68"/>
  <c r="AY68"/>
  <c r="AZ68"/>
  <c r="BD68"/>
  <c r="BE68"/>
  <c r="BI68"/>
  <c r="BJ68"/>
  <c r="BO68"/>
  <c r="BS68"/>
  <c r="BT68"/>
  <c r="CC68"/>
  <c r="CD68"/>
  <c r="CH68"/>
  <c r="CI68"/>
  <c r="CM68"/>
  <c r="CN68"/>
  <c r="CR68"/>
  <c r="CS68"/>
  <c r="DB68"/>
  <c r="DC68"/>
  <c r="DG68"/>
  <c r="DH68"/>
  <c r="D68"/>
  <c r="DK68"/>
  <c r="DO68"/>
  <c r="DP68"/>
  <c r="P67"/>
  <c r="U67"/>
  <c r="Z67"/>
  <c r="AA67"/>
  <c r="AE67"/>
  <c r="AJ67"/>
  <c r="AO67"/>
  <c r="AY67"/>
  <c r="AZ67"/>
  <c r="BD67"/>
  <c r="BE67"/>
  <c r="BI67"/>
  <c r="BO67"/>
  <c r="BS67"/>
  <c r="BT67"/>
  <c r="CC67"/>
  <c r="CD67"/>
  <c r="CH67"/>
  <c r="CI67"/>
  <c r="CM67"/>
  <c r="CN67"/>
  <c r="CR67"/>
  <c r="CS67"/>
  <c r="DB67"/>
  <c r="DC67"/>
  <c r="DG67"/>
  <c r="DH67"/>
  <c r="D67"/>
  <c r="DO67"/>
  <c r="CW5" l="1"/>
  <c r="CX5" s="1"/>
  <c r="CY5" s="1"/>
  <c r="CZ5" s="1"/>
  <c r="DA5" s="1"/>
  <c r="DP131"/>
  <c r="AP141"/>
  <c r="AF63"/>
  <c r="D65"/>
  <c r="I83"/>
  <c r="C134"/>
  <c r="H83"/>
  <c r="DB146"/>
  <c r="CM146"/>
  <c r="Z146"/>
  <c r="DC146"/>
  <c r="CN146"/>
  <c r="V146"/>
  <c r="M146"/>
  <c r="AY146"/>
  <c r="BJ142"/>
  <c r="AF141"/>
  <c r="Q68"/>
  <c r="Q142"/>
  <c r="DP140"/>
  <c r="DG140"/>
  <c r="DC140"/>
  <c r="CR140"/>
  <c r="CN140"/>
  <c r="CH140"/>
  <c r="CD140"/>
  <c r="BS140"/>
  <c r="BN140"/>
  <c r="BJ140"/>
  <c r="BD140"/>
  <c r="AZ140"/>
  <c r="AO140"/>
  <c r="AK140"/>
  <c r="AA140"/>
  <c r="U140"/>
  <c r="Q140"/>
  <c r="DO140"/>
  <c r="DH140"/>
  <c r="DB140"/>
  <c r="CS140"/>
  <c r="CM140"/>
  <c r="CI140"/>
  <c r="CC140"/>
  <c r="BX140"/>
  <c r="BT140"/>
  <c r="BO140"/>
  <c r="BI140"/>
  <c r="BE140"/>
  <c r="AY140"/>
  <c r="AP140"/>
  <c r="AJ140"/>
  <c r="AF140"/>
  <c r="Z140"/>
  <c r="P140"/>
  <c r="Q141"/>
  <c r="DP134"/>
  <c r="DG134"/>
  <c r="DC134"/>
  <c r="CR134"/>
  <c r="CN134"/>
  <c r="CH134"/>
  <c r="CD134"/>
  <c r="BS134"/>
  <c r="BN134"/>
  <c r="DO134"/>
  <c r="DH134"/>
  <c r="DB134"/>
  <c r="CS134"/>
  <c r="CM134"/>
  <c r="CI134"/>
  <c r="CC134"/>
  <c r="BX134"/>
  <c r="BT134"/>
  <c r="BO134"/>
  <c r="BJ134"/>
  <c r="AZ134"/>
  <c r="AO134"/>
  <c r="AK134"/>
  <c r="AE134"/>
  <c r="U134"/>
  <c r="BJ67"/>
  <c r="AK67"/>
  <c r="Q67"/>
  <c r="BI134"/>
  <c r="AY134"/>
  <c r="AP134"/>
  <c r="AJ134"/>
  <c r="AF134"/>
  <c r="P134"/>
  <c r="Q134"/>
  <c r="AF68"/>
  <c r="DO83"/>
  <c r="DK83"/>
  <c r="DH83"/>
  <c r="DB83"/>
  <c r="CS83"/>
  <c r="CM83"/>
  <c r="CI83"/>
  <c r="CC83"/>
  <c r="BX83"/>
  <c r="BT83"/>
  <c r="BI83"/>
  <c r="BE83"/>
  <c r="AY83"/>
  <c r="AP83"/>
  <c r="AJ83"/>
  <c r="AF83"/>
  <c r="Z83"/>
  <c r="P83"/>
  <c r="DP83"/>
  <c r="DG83"/>
  <c r="DC83"/>
  <c r="CR83"/>
  <c r="CN83"/>
  <c r="CH83"/>
  <c r="CD83"/>
  <c r="BY83"/>
  <c r="BS83"/>
  <c r="BJ83"/>
  <c r="BD83"/>
  <c r="AZ83"/>
  <c r="AO83"/>
  <c r="AK83"/>
  <c r="AE83"/>
  <c r="AA83"/>
  <c r="U83"/>
  <c r="Q83"/>
  <c r="DO79"/>
  <c r="DK79"/>
  <c r="DH79"/>
  <c r="DB79"/>
  <c r="CS79"/>
  <c r="CM79"/>
  <c r="CI79"/>
  <c r="CC79"/>
  <c r="BT79"/>
  <c r="BO79"/>
  <c r="BI79"/>
  <c r="BE79"/>
  <c r="AP79"/>
  <c r="AJ79"/>
  <c r="AF79"/>
  <c r="P79"/>
  <c r="DP79"/>
  <c r="DG79"/>
  <c r="DC79"/>
  <c r="CR79"/>
  <c r="CN79"/>
  <c r="CH79"/>
  <c r="CD79"/>
  <c r="BS79"/>
  <c r="BN79"/>
  <c r="BJ79"/>
  <c r="BD79"/>
  <c r="AO79"/>
  <c r="AK79"/>
  <c r="U79"/>
  <c r="Q79"/>
  <c r="AK68"/>
  <c r="AP67"/>
  <c r="AF67"/>
  <c r="DP65"/>
  <c r="DG65"/>
  <c r="DC65"/>
  <c r="CR65"/>
  <c r="CN65"/>
  <c r="CH65"/>
  <c r="CD65"/>
  <c r="BS65"/>
  <c r="BJ65"/>
  <c r="BD65"/>
  <c r="AO65"/>
  <c r="AK65"/>
  <c r="AE65"/>
  <c r="U65"/>
  <c r="Q65"/>
  <c r="DO65"/>
  <c r="DK65"/>
  <c r="DH65"/>
  <c r="DB65"/>
  <c r="CS65"/>
  <c r="CM65"/>
  <c r="CI65"/>
  <c r="CC65"/>
  <c r="BT65"/>
  <c r="BO65"/>
  <c r="BI65"/>
  <c r="BE65"/>
  <c r="AY65"/>
  <c r="AP65"/>
  <c r="AJ65"/>
  <c r="AF65"/>
  <c r="P65"/>
  <c r="AZ65"/>
  <c r="DB5" l="1"/>
  <c r="DC5" s="1"/>
  <c r="DD5" s="1"/>
  <c r="DE5" s="1"/>
  <c r="DF5" s="1"/>
  <c r="D134"/>
  <c r="DG146"/>
  <c r="BE146"/>
  <c r="DO146"/>
  <c r="DH146"/>
  <c r="DK146"/>
  <c r="BN146"/>
  <c r="D83"/>
  <c r="D79"/>
  <c r="BI146"/>
  <c r="CC146"/>
  <c r="C79"/>
  <c r="BX146"/>
  <c r="CR146"/>
  <c r="CH146"/>
  <c r="AJ146"/>
  <c r="BD146"/>
  <c r="C83"/>
  <c r="DP146"/>
  <c r="CD146"/>
  <c r="AO146"/>
  <c r="AA146"/>
  <c r="U146"/>
  <c r="P146"/>
  <c r="Q146"/>
  <c r="AE146"/>
  <c r="AK146"/>
  <c r="BJ146"/>
  <c r="BS146"/>
  <c r="BY146"/>
  <c r="CI146"/>
  <c r="BO146"/>
  <c r="AP146"/>
  <c r="BT146"/>
  <c r="AF146"/>
  <c r="CS146"/>
  <c r="J37"/>
  <c r="E37" s="1"/>
  <c r="DG5" l="1"/>
  <c r="DH5" s="1"/>
  <c r="DI5" s="1"/>
  <c r="DJ5" s="1"/>
  <c r="DK5" l="1"/>
  <c r="DL5" l="1"/>
  <c r="DM5" s="1"/>
  <c r="DN5" s="1"/>
  <c r="DO5" s="1"/>
  <c r="DP5" s="1"/>
  <c r="DQ5" s="1"/>
  <c r="DR5" s="1"/>
  <c r="N6"/>
  <c r="N143" s="1"/>
  <c r="I34"/>
  <c r="I35"/>
  <c r="DS5" l="1"/>
  <c r="DT5" s="1"/>
  <c r="DU5" s="1"/>
  <c r="AO85"/>
  <c r="AO86"/>
  <c r="BS57" l="1"/>
  <c r="BS58"/>
  <c r="BS59"/>
  <c r="BS60"/>
  <c r="BS61"/>
  <c r="BS62"/>
  <c r="I27" l="1"/>
  <c r="I54" l="1"/>
  <c r="H54"/>
  <c r="C54" s="1"/>
  <c r="D54" l="1"/>
  <c r="C27"/>
  <c r="C28"/>
  <c r="C26" l="1"/>
  <c r="C25"/>
  <c r="CH97" l="1"/>
  <c r="CI97"/>
  <c r="CH98"/>
  <c r="CI98"/>
  <c r="CH99"/>
  <c r="CI99"/>
  <c r="CH100"/>
  <c r="CI100"/>
  <c r="CN117" l="1"/>
  <c r="CN120"/>
  <c r="H57"/>
  <c r="C57" s="1"/>
  <c r="CN69" l="1"/>
  <c r="CI7"/>
  <c r="CH7"/>
  <c r="CH8"/>
  <c r="CH9"/>
  <c r="CH10"/>
  <c r="CH12"/>
  <c r="CH13"/>
  <c r="CH14"/>
  <c r="CH15"/>
  <c r="CH16"/>
  <c r="CH17"/>
  <c r="CH19"/>
  <c r="CH20"/>
  <c r="CH21"/>
  <c r="CH22"/>
  <c r="CH23"/>
  <c r="CH25"/>
  <c r="CH26"/>
  <c r="CH27"/>
  <c r="CH28"/>
  <c r="CH29"/>
  <c r="CH31"/>
  <c r="CH32"/>
  <c r="CH33"/>
  <c r="CH34"/>
  <c r="CH35"/>
  <c r="CH36"/>
  <c r="CH37"/>
  <c r="CH38"/>
  <c r="CH39"/>
  <c r="CH40"/>
  <c r="CH41"/>
  <c r="CH43"/>
  <c r="CH44"/>
  <c r="CH45"/>
  <c r="CH46"/>
  <c r="CH47"/>
  <c r="CH49"/>
  <c r="CH50"/>
  <c r="CH51"/>
  <c r="CH52"/>
  <c r="CH53"/>
  <c r="CH54"/>
  <c r="CH55"/>
  <c r="CH57"/>
  <c r="CH58"/>
  <c r="CH59"/>
  <c r="CH60"/>
  <c r="CH61"/>
  <c r="CH62"/>
  <c r="CH64"/>
  <c r="CH70"/>
  <c r="CH71"/>
  <c r="CH72"/>
  <c r="CH73"/>
  <c r="CH74"/>
  <c r="CH76"/>
  <c r="CH81"/>
  <c r="CH85"/>
  <c r="CH86"/>
  <c r="CH87"/>
  <c r="CH88"/>
  <c r="CH89"/>
  <c r="CH91"/>
  <c r="CH92"/>
  <c r="CH93"/>
  <c r="CH94"/>
  <c r="CH95"/>
  <c r="CH102"/>
  <c r="CH103"/>
  <c r="CH104"/>
  <c r="CH105"/>
  <c r="CH106"/>
  <c r="CH107"/>
  <c r="CH109"/>
  <c r="CH110"/>
  <c r="CH111"/>
  <c r="CH112"/>
  <c r="CH113"/>
  <c r="CH114"/>
  <c r="CH116"/>
  <c r="CH117"/>
  <c r="CH118"/>
  <c r="CH119"/>
  <c r="CH120"/>
  <c r="CH121"/>
  <c r="CH123"/>
  <c r="CH124"/>
  <c r="CH125"/>
  <c r="CH126"/>
  <c r="CH127"/>
  <c r="CH128"/>
  <c r="CH129"/>
  <c r="CH130"/>
  <c r="CH132"/>
  <c r="CH139"/>
  <c r="BX120"/>
  <c r="AO8"/>
  <c r="AJ120"/>
  <c r="AJ91"/>
  <c r="Z123"/>
  <c r="D27" l="1"/>
  <c r="D104"/>
  <c r="I36" l="1"/>
  <c r="D34" l="1"/>
  <c r="D35"/>
  <c r="D36"/>
  <c r="D37"/>
  <c r="M145" l="1"/>
  <c r="CS7"/>
  <c r="CS8"/>
  <c r="CS9"/>
  <c r="CS10"/>
  <c r="CS12"/>
  <c r="CS13"/>
  <c r="CS14"/>
  <c r="CS15"/>
  <c r="CS16"/>
  <c r="CS17"/>
  <c r="CS19"/>
  <c r="CS20"/>
  <c r="CS21"/>
  <c r="CS22"/>
  <c r="CS23"/>
  <c r="CS25"/>
  <c r="CS26"/>
  <c r="CS27"/>
  <c r="CS28"/>
  <c r="CS29"/>
  <c r="CS31"/>
  <c r="CS32"/>
  <c r="CS33"/>
  <c r="CS34"/>
  <c r="CS35"/>
  <c r="CS36"/>
  <c r="CS37"/>
  <c r="CS38"/>
  <c r="CS39"/>
  <c r="CS40"/>
  <c r="CS41"/>
  <c r="CS43"/>
  <c r="CS44"/>
  <c r="CS45"/>
  <c r="CS46"/>
  <c r="CS47"/>
  <c r="CS49"/>
  <c r="CS50"/>
  <c r="CS51"/>
  <c r="CS52"/>
  <c r="CS53"/>
  <c r="CS54"/>
  <c r="CS55"/>
  <c r="CS57"/>
  <c r="CS58"/>
  <c r="CS59"/>
  <c r="CS60"/>
  <c r="CS61"/>
  <c r="CS62"/>
  <c r="CS64"/>
  <c r="CS70"/>
  <c r="CS71"/>
  <c r="CS72"/>
  <c r="CS73"/>
  <c r="CS74"/>
  <c r="CS76"/>
  <c r="CS81"/>
  <c r="CS85"/>
  <c r="CS86"/>
  <c r="CS87"/>
  <c r="CS88"/>
  <c r="CS89"/>
  <c r="CS91"/>
  <c r="CS92"/>
  <c r="CS93"/>
  <c r="CS95"/>
  <c r="CS97"/>
  <c r="CS98"/>
  <c r="CS99"/>
  <c r="CS100"/>
  <c r="CS102"/>
  <c r="CS103"/>
  <c r="CS104"/>
  <c r="CS105"/>
  <c r="CS106"/>
  <c r="CS107"/>
  <c r="CS109"/>
  <c r="CS110"/>
  <c r="CS111"/>
  <c r="CS112"/>
  <c r="CS113"/>
  <c r="CS114"/>
  <c r="CS116"/>
  <c r="CS117"/>
  <c r="CS118"/>
  <c r="CS119"/>
  <c r="CS121"/>
  <c r="CS123"/>
  <c r="CS125"/>
  <c r="CS126"/>
  <c r="CS127"/>
  <c r="CS128"/>
  <c r="CS129"/>
  <c r="CS130"/>
  <c r="CS132"/>
  <c r="CS139"/>
  <c r="CR7"/>
  <c r="CR8"/>
  <c r="CR9"/>
  <c r="CR10"/>
  <c r="CR12"/>
  <c r="CR13"/>
  <c r="CR14"/>
  <c r="CR15"/>
  <c r="CR16"/>
  <c r="CR17"/>
  <c r="CR19"/>
  <c r="CR20"/>
  <c r="CR21"/>
  <c r="CR22"/>
  <c r="CR23"/>
  <c r="CR25"/>
  <c r="CR26"/>
  <c r="CR27"/>
  <c r="CR28"/>
  <c r="CR29"/>
  <c r="CR31"/>
  <c r="CR32"/>
  <c r="CR33"/>
  <c r="CR34"/>
  <c r="CR35"/>
  <c r="CR36"/>
  <c r="CR37"/>
  <c r="CR38"/>
  <c r="CR39"/>
  <c r="CR40"/>
  <c r="CR41"/>
  <c r="CR43"/>
  <c r="CR44"/>
  <c r="CR45"/>
  <c r="CR46"/>
  <c r="CR47"/>
  <c r="CR49"/>
  <c r="CR50"/>
  <c r="CR51"/>
  <c r="CR52"/>
  <c r="CR53"/>
  <c r="CR54"/>
  <c r="CR55"/>
  <c r="CR57"/>
  <c r="CR58"/>
  <c r="CR59"/>
  <c r="CR60"/>
  <c r="CR61"/>
  <c r="CR62"/>
  <c r="CR64"/>
  <c r="CR70"/>
  <c r="CR71"/>
  <c r="CR72"/>
  <c r="CR73"/>
  <c r="CR74"/>
  <c r="CR76"/>
  <c r="CR81"/>
  <c r="CR85"/>
  <c r="CR86"/>
  <c r="CR87"/>
  <c r="CR88"/>
  <c r="CR89"/>
  <c r="CR91"/>
  <c r="CR92"/>
  <c r="CR93"/>
  <c r="CR94"/>
  <c r="CR95"/>
  <c r="CR97"/>
  <c r="CR98"/>
  <c r="CR99"/>
  <c r="CR100"/>
  <c r="CR102"/>
  <c r="CR103"/>
  <c r="CR104"/>
  <c r="CR105"/>
  <c r="CR106"/>
  <c r="CR107"/>
  <c r="CR109"/>
  <c r="CR110"/>
  <c r="CR111"/>
  <c r="CR112"/>
  <c r="CR113"/>
  <c r="CR114"/>
  <c r="CR116"/>
  <c r="CR117"/>
  <c r="CR118"/>
  <c r="CR119"/>
  <c r="CR120"/>
  <c r="CR121"/>
  <c r="CR123"/>
  <c r="CR124"/>
  <c r="CR125"/>
  <c r="CR126"/>
  <c r="CR127"/>
  <c r="CR128"/>
  <c r="CR129"/>
  <c r="CR130"/>
  <c r="CR132"/>
  <c r="CR139"/>
  <c r="CN7"/>
  <c r="CN8"/>
  <c r="CN9"/>
  <c r="CN10"/>
  <c r="CN12"/>
  <c r="CN13"/>
  <c r="CN14"/>
  <c r="CN15"/>
  <c r="CN16"/>
  <c r="CN17"/>
  <c r="CN19"/>
  <c r="CN20"/>
  <c r="CN21"/>
  <c r="CN22"/>
  <c r="CN23"/>
  <c r="CN25"/>
  <c r="CN26"/>
  <c r="CN27"/>
  <c r="CN28"/>
  <c r="CN29"/>
  <c r="CN31"/>
  <c r="CN32"/>
  <c r="CN33"/>
  <c r="CN34"/>
  <c r="CN35"/>
  <c r="CN36"/>
  <c r="CN37"/>
  <c r="CN38"/>
  <c r="CN39"/>
  <c r="CN40"/>
  <c r="CN41"/>
  <c r="CN43"/>
  <c r="CN44"/>
  <c r="CN45"/>
  <c r="CN46"/>
  <c r="CN47"/>
  <c r="CN49"/>
  <c r="CN50"/>
  <c r="CN51"/>
  <c r="CN52"/>
  <c r="CN53"/>
  <c r="CN54"/>
  <c r="CN55"/>
  <c r="CN57"/>
  <c r="CN58"/>
  <c r="CN59"/>
  <c r="CN60"/>
  <c r="CN61"/>
  <c r="CN62"/>
  <c r="CN64"/>
  <c r="CN71"/>
  <c r="CN72"/>
  <c r="CN73"/>
  <c r="CN74"/>
  <c r="CN76"/>
  <c r="CN81"/>
  <c r="CN85"/>
  <c r="CN86"/>
  <c r="CN87"/>
  <c r="CN88"/>
  <c r="CN89"/>
  <c r="CN92"/>
  <c r="CN93"/>
  <c r="CN94"/>
  <c r="CN95"/>
  <c r="CN97"/>
  <c r="CN98"/>
  <c r="CN99"/>
  <c r="CN100"/>
  <c r="CN102"/>
  <c r="CN103"/>
  <c r="CN104"/>
  <c r="CN105"/>
  <c r="CN106"/>
  <c r="CN107"/>
  <c r="CN109"/>
  <c r="CN110"/>
  <c r="CN111"/>
  <c r="CN112"/>
  <c r="CN113"/>
  <c r="CN114"/>
  <c r="CN116"/>
  <c r="CN118"/>
  <c r="CN119"/>
  <c r="CN121"/>
  <c r="CN123"/>
  <c r="CN124"/>
  <c r="CN125"/>
  <c r="CN126"/>
  <c r="CN127"/>
  <c r="CN128"/>
  <c r="CN129"/>
  <c r="CN130"/>
  <c r="CN132"/>
  <c r="CN139"/>
  <c r="CM7"/>
  <c r="CM8"/>
  <c r="CM9"/>
  <c r="CM10"/>
  <c r="CM12"/>
  <c r="CM13"/>
  <c r="CM14"/>
  <c r="CM15"/>
  <c r="CM16"/>
  <c r="CM17"/>
  <c r="CM19"/>
  <c r="CM20"/>
  <c r="CM21"/>
  <c r="CM22"/>
  <c r="CM23"/>
  <c r="CM25"/>
  <c r="CM26"/>
  <c r="CM27"/>
  <c r="CM28"/>
  <c r="CM29"/>
  <c r="CM31"/>
  <c r="CM32"/>
  <c r="CM33"/>
  <c r="CM34"/>
  <c r="CM35"/>
  <c r="CM36"/>
  <c r="CM37"/>
  <c r="CM38"/>
  <c r="CM39"/>
  <c r="CM40"/>
  <c r="CM41"/>
  <c r="CM43"/>
  <c r="CM44"/>
  <c r="CM45"/>
  <c r="CM46"/>
  <c r="CM47"/>
  <c r="CM49"/>
  <c r="CM50"/>
  <c r="CM51"/>
  <c r="CM52"/>
  <c r="CM53"/>
  <c r="CM54"/>
  <c r="CM55"/>
  <c r="CM57"/>
  <c r="CM58"/>
  <c r="CM59"/>
  <c r="CM60"/>
  <c r="CM61"/>
  <c r="CM62"/>
  <c r="CM64"/>
  <c r="CM70"/>
  <c r="CM71"/>
  <c r="CM72"/>
  <c r="CM73"/>
  <c r="CM74"/>
  <c r="CM76"/>
  <c r="CM81"/>
  <c r="CM85"/>
  <c r="CM86"/>
  <c r="CM87"/>
  <c r="CM88"/>
  <c r="CM89"/>
  <c r="CM91"/>
  <c r="CM92"/>
  <c r="CM93"/>
  <c r="CM94"/>
  <c r="CM95"/>
  <c r="CM97"/>
  <c r="CM98"/>
  <c r="CM99"/>
  <c r="CM100"/>
  <c r="CM102"/>
  <c r="CM103"/>
  <c r="CM104"/>
  <c r="CM105"/>
  <c r="CM106"/>
  <c r="CM107"/>
  <c r="CM109"/>
  <c r="CM110"/>
  <c r="CM111"/>
  <c r="CM112"/>
  <c r="CM113"/>
  <c r="CM114"/>
  <c r="CM116"/>
  <c r="CM117"/>
  <c r="CM118"/>
  <c r="CM119"/>
  <c r="CM120"/>
  <c r="CM121"/>
  <c r="CM123"/>
  <c r="CM124"/>
  <c r="CM125"/>
  <c r="CM126"/>
  <c r="CM127"/>
  <c r="CM128"/>
  <c r="CM129"/>
  <c r="CM130"/>
  <c r="CM132"/>
  <c r="CM139"/>
  <c r="CS138"/>
  <c r="CR131"/>
  <c r="CS131"/>
  <c r="CS115"/>
  <c r="CR101"/>
  <c r="CS101"/>
  <c r="CR84"/>
  <c r="CS84"/>
  <c r="CR80"/>
  <c r="CS80"/>
  <c r="CR75"/>
  <c r="CS75"/>
  <c r="CR69"/>
  <c r="CS69"/>
  <c r="CR63"/>
  <c r="CS63"/>
  <c r="CR24"/>
  <c r="CS24"/>
  <c r="CR18"/>
  <c r="CS18"/>
  <c r="CS6" l="1"/>
  <c r="CS30"/>
  <c r="CI69"/>
  <c r="CN90"/>
  <c r="CH30"/>
  <c r="CR30"/>
  <c r="DH145"/>
  <c r="CS56"/>
  <c r="CS42"/>
  <c r="CS108"/>
  <c r="CR108"/>
  <c r="CS96"/>
  <c r="CS90"/>
  <c r="CR96"/>
  <c r="CR90"/>
  <c r="CR42"/>
  <c r="CR56"/>
  <c r="CH90"/>
  <c r="CH84"/>
  <c r="CH75"/>
  <c r="CH48"/>
  <c r="CR115"/>
  <c r="CH115"/>
  <c r="CR138"/>
  <c r="CH138"/>
  <c r="CH131"/>
  <c r="CH122"/>
  <c r="CH108"/>
  <c r="CH101"/>
  <c r="CH96"/>
  <c r="CM84"/>
  <c r="CH80"/>
  <c r="CH69"/>
  <c r="CH63"/>
  <c r="CM56"/>
  <c r="CH56"/>
  <c r="CH42"/>
  <c r="CH24"/>
  <c r="CH18"/>
  <c r="CH11"/>
  <c r="V145"/>
  <c r="CM96"/>
  <c r="CM24"/>
  <c r="CM18"/>
  <c r="DB145"/>
  <c r="CM108"/>
  <c r="CM138"/>
  <c r="CM30"/>
  <c r="DO145"/>
  <c r="DC145"/>
  <c r="CR122"/>
  <c r="CR48"/>
  <c r="CR11"/>
  <c r="CR145"/>
  <c r="CS145"/>
  <c r="CM131"/>
  <c r="CM122"/>
  <c r="CM115"/>
  <c r="CM101"/>
  <c r="CM90"/>
  <c r="CM80"/>
  <c r="CM75"/>
  <c r="CM69"/>
  <c r="CM63"/>
  <c r="CM48"/>
  <c r="CM42"/>
  <c r="CM11"/>
  <c r="CM6"/>
  <c r="CC145"/>
  <c r="BS145"/>
  <c r="CS48"/>
  <c r="CS122"/>
  <c r="CN18"/>
  <c r="CN48"/>
  <c r="CN63"/>
  <c r="CN75"/>
  <c r="CN84"/>
  <c r="CN96"/>
  <c r="CN108"/>
  <c r="CN122"/>
  <c r="CN138"/>
  <c r="CN11"/>
  <c r="CN24"/>
  <c r="CN42"/>
  <c r="CN56"/>
  <c r="CN80"/>
  <c r="CN101"/>
  <c r="CN115"/>
  <c r="CN131"/>
  <c r="DP145"/>
  <c r="BD145"/>
  <c r="BE145"/>
  <c r="AY145"/>
  <c r="AJ145"/>
  <c r="AK145"/>
  <c r="Z145"/>
  <c r="AA145"/>
  <c r="CN30"/>
  <c r="Q145"/>
  <c r="CN6"/>
  <c r="DK145"/>
  <c r="DG145"/>
  <c r="CN145"/>
  <c r="CM145"/>
  <c r="CI145"/>
  <c r="CH145"/>
  <c r="CD145"/>
  <c r="BX145"/>
  <c r="BY145"/>
  <c r="BT145"/>
  <c r="BO145"/>
  <c r="BN145"/>
  <c r="BI145"/>
  <c r="BJ145"/>
  <c r="AZ145"/>
  <c r="AP145"/>
  <c r="AO145"/>
  <c r="AF145"/>
  <c r="AE145"/>
  <c r="U145"/>
  <c r="P145"/>
  <c r="CS11"/>
  <c r="CR6"/>
  <c r="DG29"/>
  <c r="DH28"/>
  <c r="DH29"/>
  <c r="DH85"/>
  <c r="DH97"/>
  <c r="DH110"/>
  <c r="DH111"/>
  <c r="DH112"/>
  <c r="DH113"/>
  <c r="DH114"/>
  <c r="DH117"/>
  <c r="DH118"/>
  <c r="DH119"/>
  <c r="DH120"/>
  <c r="DH128"/>
  <c r="CC16"/>
  <c r="CC17"/>
  <c r="CC45"/>
  <c r="CS143" l="1"/>
  <c r="CN143"/>
  <c r="CM143"/>
  <c r="CR143"/>
  <c r="U28" l="1"/>
  <c r="DK7" l="1"/>
  <c r="DK9"/>
  <c r="DK10"/>
  <c r="DK12"/>
  <c r="DK13"/>
  <c r="DK14"/>
  <c r="DK15"/>
  <c r="DK16"/>
  <c r="DK17"/>
  <c r="DK19"/>
  <c r="DK20"/>
  <c r="DK21"/>
  <c r="DK23"/>
  <c r="DK25"/>
  <c r="DK26"/>
  <c r="DK27"/>
  <c r="DK29"/>
  <c r="DK31"/>
  <c r="DK35"/>
  <c r="DK36"/>
  <c r="DK37"/>
  <c r="DK43"/>
  <c r="DK44"/>
  <c r="DK45"/>
  <c r="DK46"/>
  <c r="DK47"/>
  <c r="DK49"/>
  <c r="DK50"/>
  <c r="DK51"/>
  <c r="DK52"/>
  <c r="DK54"/>
  <c r="DK55"/>
  <c r="DK57"/>
  <c r="DK58"/>
  <c r="DK59"/>
  <c r="DK60"/>
  <c r="DK61"/>
  <c r="DK64"/>
  <c r="DK70"/>
  <c r="DK71"/>
  <c r="DK72"/>
  <c r="DK73"/>
  <c r="DK74"/>
  <c r="DK76"/>
  <c r="DK85"/>
  <c r="DK86"/>
  <c r="DK87"/>
  <c r="DK88"/>
  <c r="DK89"/>
  <c r="DK91"/>
  <c r="DK92"/>
  <c r="DK94"/>
  <c r="DK95"/>
  <c r="DK97"/>
  <c r="DK98"/>
  <c r="DK104"/>
  <c r="DK105"/>
  <c r="DK106"/>
  <c r="DK107"/>
  <c r="DK109"/>
  <c r="DK110"/>
  <c r="DK111"/>
  <c r="DK112"/>
  <c r="DK113"/>
  <c r="DK114"/>
  <c r="DK116"/>
  <c r="DK117"/>
  <c r="DK118"/>
  <c r="DK119"/>
  <c r="DK120"/>
  <c r="DK129"/>
  <c r="DK130"/>
  <c r="DP7"/>
  <c r="DP8"/>
  <c r="DP9"/>
  <c r="DP10"/>
  <c r="DP12"/>
  <c r="DP13"/>
  <c r="DP14"/>
  <c r="DP15"/>
  <c r="DP16"/>
  <c r="DP17"/>
  <c r="DP19"/>
  <c r="DP20"/>
  <c r="DP21"/>
  <c r="DP22"/>
  <c r="DP23"/>
  <c r="DP25"/>
  <c r="DP26"/>
  <c r="DP28"/>
  <c r="DP29"/>
  <c r="DP31"/>
  <c r="DP32"/>
  <c r="DP33"/>
  <c r="DP34"/>
  <c r="DP35"/>
  <c r="DP36"/>
  <c r="DP37"/>
  <c r="DP38"/>
  <c r="DP39"/>
  <c r="DP40"/>
  <c r="DP41"/>
  <c r="DP43"/>
  <c r="DP44"/>
  <c r="DP45"/>
  <c r="DP46"/>
  <c r="DP47"/>
  <c r="DP49"/>
  <c r="DP50"/>
  <c r="DP51"/>
  <c r="DP52"/>
  <c r="DP53"/>
  <c r="DP54"/>
  <c r="DP55"/>
  <c r="DP64"/>
  <c r="DP70"/>
  <c r="DP71"/>
  <c r="DP72"/>
  <c r="DP73"/>
  <c r="DP74"/>
  <c r="DP76"/>
  <c r="DP81"/>
  <c r="DP85"/>
  <c r="DP86"/>
  <c r="DP87"/>
  <c r="DP89"/>
  <c r="DP91"/>
  <c r="DP92"/>
  <c r="DP93"/>
  <c r="DP94"/>
  <c r="DP95"/>
  <c r="DP97"/>
  <c r="DP98"/>
  <c r="DP99"/>
  <c r="DP100"/>
  <c r="DP104"/>
  <c r="DP105"/>
  <c r="DP106"/>
  <c r="DP107"/>
  <c r="DP114"/>
  <c r="DP116"/>
  <c r="DP117"/>
  <c r="DP118"/>
  <c r="DP119"/>
  <c r="DP120"/>
  <c r="DP121"/>
  <c r="DP132"/>
  <c r="DP139"/>
  <c r="DH7"/>
  <c r="DH8"/>
  <c r="DH9"/>
  <c r="DH10"/>
  <c r="DH12"/>
  <c r="DH13"/>
  <c r="DH14"/>
  <c r="DH15"/>
  <c r="DH16"/>
  <c r="DH17"/>
  <c r="DH19"/>
  <c r="DH20"/>
  <c r="DH21"/>
  <c r="DH22"/>
  <c r="DH23"/>
  <c r="DH25"/>
  <c r="DH26"/>
  <c r="DH27"/>
  <c r="DH31"/>
  <c r="DH32"/>
  <c r="DH33"/>
  <c r="DH34"/>
  <c r="DH35"/>
  <c r="DH36"/>
  <c r="DH37"/>
  <c r="DH38"/>
  <c r="DH39"/>
  <c r="DH40"/>
  <c r="DH41"/>
  <c r="DH43"/>
  <c r="DH44"/>
  <c r="DH45"/>
  <c r="DH46"/>
  <c r="DH47"/>
  <c r="DH50"/>
  <c r="DH52"/>
  <c r="DH53"/>
  <c r="DH54"/>
  <c r="DH55"/>
  <c r="DH57"/>
  <c r="DH58"/>
  <c r="DH59"/>
  <c r="DH60"/>
  <c r="DH61"/>
  <c r="DH62"/>
  <c r="DH64"/>
  <c r="DH70"/>
  <c r="DH71"/>
  <c r="DH72"/>
  <c r="DH73"/>
  <c r="DH74"/>
  <c r="DH76"/>
  <c r="DH81"/>
  <c r="DH86"/>
  <c r="DH87"/>
  <c r="DH88"/>
  <c r="DH89"/>
  <c r="DH91"/>
  <c r="DH92"/>
  <c r="DH93"/>
  <c r="DH94"/>
  <c r="DH95"/>
  <c r="DH98"/>
  <c r="DH99"/>
  <c r="DH100"/>
  <c r="DH102"/>
  <c r="DH103"/>
  <c r="DH104"/>
  <c r="DH105"/>
  <c r="DH106"/>
  <c r="DH107"/>
  <c r="DH109"/>
  <c r="DH121"/>
  <c r="DH123"/>
  <c r="DH124"/>
  <c r="DH125"/>
  <c r="DH126"/>
  <c r="DH127"/>
  <c r="DH130"/>
  <c r="DH132"/>
  <c r="DH139"/>
  <c r="DC7"/>
  <c r="DC8"/>
  <c r="DC9"/>
  <c r="DC10"/>
  <c r="DC12"/>
  <c r="DC13"/>
  <c r="DC14"/>
  <c r="DC15"/>
  <c r="DC16"/>
  <c r="DC17"/>
  <c r="DC19"/>
  <c r="DC20"/>
  <c r="DC21"/>
  <c r="DC22"/>
  <c r="DC23"/>
  <c r="DC25"/>
  <c r="DC26"/>
  <c r="DC27"/>
  <c r="DC28"/>
  <c r="DC29"/>
  <c r="DC31"/>
  <c r="DC32"/>
  <c r="DC33"/>
  <c r="DC34"/>
  <c r="DC35"/>
  <c r="DC36"/>
  <c r="DC37"/>
  <c r="DC38"/>
  <c r="DC39"/>
  <c r="DC40"/>
  <c r="DC41"/>
  <c r="DC43"/>
  <c r="DC44"/>
  <c r="DC45"/>
  <c r="DC46"/>
  <c r="DC47"/>
  <c r="DC49"/>
  <c r="DC50"/>
  <c r="DC51"/>
  <c r="DC52"/>
  <c r="DC53"/>
  <c r="DC54"/>
  <c r="DC55"/>
  <c r="DC57"/>
  <c r="DC58"/>
  <c r="DC59"/>
  <c r="DC60"/>
  <c r="DC61"/>
  <c r="DC62"/>
  <c r="DC64"/>
  <c r="DC70"/>
  <c r="DC71"/>
  <c r="DC72"/>
  <c r="DC73"/>
  <c r="DC74"/>
  <c r="DC76"/>
  <c r="DC81"/>
  <c r="DC85"/>
  <c r="DC86"/>
  <c r="DC87"/>
  <c r="DC88"/>
  <c r="DC89"/>
  <c r="DC91"/>
  <c r="DC92"/>
  <c r="DC93"/>
  <c r="DC94"/>
  <c r="DC95"/>
  <c r="DC97"/>
  <c r="DC98"/>
  <c r="DC99"/>
  <c r="DC100"/>
  <c r="DC102"/>
  <c r="DC103"/>
  <c r="DC104"/>
  <c r="DC105"/>
  <c r="DC106"/>
  <c r="DC107"/>
  <c r="DC109"/>
  <c r="DC110"/>
  <c r="DC111"/>
  <c r="DC112"/>
  <c r="DC113"/>
  <c r="DC114"/>
  <c r="DC116"/>
  <c r="DC117"/>
  <c r="DC118"/>
  <c r="DC119"/>
  <c r="DC120"/>
  <c r="DC121"/>
  <c r="DC123"/>
  <c r="DC124"/>
  <c r="DC125"/>
  <c r="DC126"/>
  <c r="DC127"/>
  <c r="DC128"/>
  <c r="DC129"/>
  <c r="DC130"/>
  <c r="DC132"/>
  <c r="DC139"/>
  <c r="CI8"/>
  <c r="CI9"/>
  <c r="CI10"/>
  <c r="CI12"/>
  <c r="CI13"/>
  <c r="CI14"/>
  <c r="CI15"/>
  <c r="CI16"/>
  <c r="CI17"/>
  <c r="CI19"/>
  <c r="CI20"/>
  <c r="CI21"/>
  <c r="CI22"/>
  <c r="CI23"/>
  <c r="CI25"/>
  <c r="CI26"/>
  <c r="CI27"/>
  <c r="CI28"/>
  <c r="CI29"/>
  <c r="CI31"/>
  <c r="CI32"/>
  <c r="CI33"/>
  <c r="CI34"/>
  <c r="CI35"/>
  <c r="CI36"/>
  <c r="CI37"/>
  <c r="CI38"/>
  <c r="CI39"/>
  <c r="CI40"/>
  <c r="CI41"/>
  <c r="CI43"/>
  <c r="CI44"/>
  <c r="CI45"/>
  <c r="CI46"/>
  <c r="CI47"/>
  <c r="CI49"/>
  <c r="CI50"/>
  <c r="CI51"/>
  <c r="CI52"/>
  <c r="CI53"/>
  <c r="CI54"/>
  <c r="CI55"/>
  <c r="CI57"/>
  <c r="CI58"/>
  <c r="CI59"/>
  <c r="CI60"/>
  <c r="CI61"/>
  <c r="CI62"/>
  <c r="CI64"/>
  <c r="CI71"/>
  <c r="CI72"/>
  <c r="CI73"/>
  <c r="CI74"/>
  <c r="CI76"/>
  <c r="CI81"/>
  <c r="CI85"/>
  <c r="CI86"/>
  <c r="CI87"/>
  <c r="CI88"/>
  <c r="CI89"/>
  <c r="CI95"/>
  <c r="CI102"/>
  <c r="CI103"/>
  <c r="CI104"/>
  <c r="CI105"/>
  <c r="CI106"/>
  <c r="CI107"/>
  <c r="CI109"/>
  <c r="CI110"/>
  <c r="CI111"/>
  <c r="CI112"/>
  <c r="CI113"/>
  <c r="CI114"/>
  <c r="CI116"/>
  <c r="CI117"/>
  <c r="CI118"/>
  <c r="CI119"/>
  <c r="CI121"/>
  <c r="CI123"/>
  <c r="CI125"/>
  <c r="CI126"/>
  <c r="CI127"/>
  <c r="CI128"/>
  <c r="CI129"/>
  <c r="CI130"/>
  <c r="CI132"/>
  <c r="CI139"/>
  <c r="CD7"/>
  <c r="CD8"/>
  <c r="CD9"/>
  <c r="CD10"/>
  <c r="CD12"/>
  <c r="CD13"/>
  <c r="CD14"/>
  <c r="CD15"/>
  <c r="CD16"/>
  <c r="CD17"/>
  <c r="CD19"/>
  <c r="CD20"/>
  <c r="CD21"/>
  <c r="CD22"/>
  <c r="CD23"/>
  <c r="CD25"/>
  <c r="CD26"/>
  <c r="CD27"/>
  <c r="CD28"/>
  <c r="CD29"/>
  <c r="CD31"/>
  <c r="CD32"/>
  <c r="CD33"/>
  <c r="CD34"/>
  <c r="CD35"/>
  <c r="CD36"/>
  <c r="CD37"/>
  <c r="CD38"/>
  <c r="CD39"/>
  <c r="CD40"/>
  <c r="CD41"/>
  <c r="CD43"/>
  <c r="CD44"/>
  <c r="CD45"/>
  <c r="CD46"/>
  <c r="CD47"/>
  <c r="CD49"/>
  <c r="CD50"/>
  <c r="CD51"/>
  <c r="CD52"/>
  <c r="CD53"/>
  <c r="CD54"/>
  <c r="CD55"/>
  <c r="CD57"/>
  <c r="CD58"/>
  <c r="CD59"/>
  <c r="CD60"/>
  <c r="CD61"/>
  <c r="CD62"/>
  <c r="CD64"/>
  <c r="CD70"/>
  <c r="CD71"/>
  <c r="CD72"/>
  <c r="CD73"/>
  <c r="CD74"/>
  <c r="CD76"/>
  <c r="CD81"/>
  <c r="CD85"/>
  <c r="CD86"/>
  <c r="CD87"/>
  <c r="CD88"/>
  <c r="CD92"/>
  <c r="CD93"/>
  <c r="CD94"/>
  <c r="CD95"/>
  <c r="CD98"/>
  <c r="CD99"/>
  <c r="CD100"/>
  <c r="CD102"/>
  <c r="CD103"/>
  <c r="CD104"/>
  <c r="CD105"/>
  <c r="CD106"/>
  <c r="CD107"/>
  <c r="CD109"/>
  <c r="CD110"/>
  <c r="CD111"/>
  <c r="CD113"/>
  <c r="CD114"/>
  <c r="CD116"/>
  <c r="CD117"/>
  <c r="CD118"/>
  <c r="CD119"/>
  <c r="CD120"/>
  <c r="CD121"/>
  <c r="CD123"/>
  <c r="CD124"/>
  <c r="CD125"/>
  <c r="CD126"/>
  <c r="CD127"/>
  <c r="CD128"/>
  <c r="CD129"/>
  <c r="CD130"/>
  <c r="CD132"/>
  <c r="CD139"/>
  <c r="BY7"/>
  <c r="BY8"/>
  <c r="BY9"/>
  <c r="BY12"/>
  <c r="BY13"/>
  <c r="BY14"/>
  <c r="BY15"/>
  <c r="BY16"/>
  <c r="BY17"/>
  <c r="BY19"/>
  <c r="BY20"/>
  <c r="BY21"/>
  <c r="BY22"/>
  <c r="BY23"/>
  <c r="BY25"/>
  <c r="BY26"/>
  <c r="BY27"/>
  <c r="BY28"/>
  <c r="BY29"/>
  <c r="BY43"/>
  <c r="BY55"/>
  <c r="BY61"/>
  <c r="BY64"/>
  <c r="BY70"/>
  <c r="BY71"/>
  <c r="BY72"/>
  <c r="BY73"/>
  <c r="BY74"/>
  <c r="BY76"/>
  <c r="BY81"/>
  <c r="BY85"/>
  <c r="BY86"/>
  <c r="BY87"/>
  <c r="BY91"/>
  <c r="BY92"/>
  <c r="BY93"/>
  <c r="BY94"/>
  <c r="BY95"/>
  <c r="BY97"/>
  <c r="BY98"/>
  <c r="BY99"/>
  <c r="BY100"/>
  <c r="BY109"/>
  <c r="BY110"/>
  <c r="BY111"/>
  <c r="BY112"/>
  <c r="BY113"/>
  <c r="BY114"/>
  <c r="BY116"/>
  <c r="BY117"/>
  <c r="BY119"/>
  <c r="BY120"/>
  <c r="BY121"/>
  <c r="BY125"/>
  <c r="BY132"/>
  <c r="BY139"/>
  <c r="BT7"/>
  <c r="BT8"/>
  <c r="BT9"/>
  <c r="BT12"/>
  <c r="BT13"/>
  <c r="BT14"/>
  <c r="BT15"/>
  <c r="BT16"/>
  <c r="BT17"/>
  <c r="BT20"/>
  <c r="BT21"/>
  <c r="BT22"/>
  <c r="BT23"/>
  <c r="BT25"/>
  <c r="BT26"/>
  <c r="BT27"/>
  <c r="BT28"/>
  <c r="BT29"/>
  <c r="BT31"/>
  <c r="BT32"/>
  <c r="BT33"/>
  <c r="BT34"/>
  <c r="BT35"/>
  <c r="BT36"/>
  <c r="BT37"/>
  <c r="BT38"/>
  <c r="BT39"/>
  <c r="BT40"/>
  <c r="BT41"/>
  <c r="BT43"/>
  <c r="BT44"/>
  <c r="BT45"/>
  <c r="BT46"/>
  <c r="BT47"/>
  <c r="BT49"/>
  <c r="BT50"/>
  <c r="BT51"/>
  <c r="BT52"/>
  <c r="BT53"/>
  <c r="BT54"/>
  <c r="BT55"/>
  <c r="BT57"/>
  <c r="BT58"/>
  <c r="BT59"/>
  <c r="BT60"/>
  <c r="BT61"/>
  <c r="BT62"/>
  <c r="BT64"/>
  <c r="BT70"/>
  <c r="BT71"/>
  <c r="BT72"/>
  <c r="BT73"/>
  <c r="BT74"/>
  <c r="BT76"/>
  <c r="BT81"/>
  <c r="BT85"/>
  <c r="BT86"/>
  <c r="BT87"/>
  <c r="BT88"/>
  <c r="BT89"/>
  <c r="BT92"/>
  <c r="BT93"/>
  <c r="BT94"/>
  <c r="BT95"/>
  <c r="BT97"/>
  <c r="BT98"/>
  <c r="BT100"/>
  <c r="BT102"/>
  <c r="BT103"/>
  <c r="BT104"/>
  <c r="BT105"/>
  <c r="BT106"/>
  <c r="BT107"/>
  <c r="BT109"/>
  <c r="BT110"/>
  <c r="BT111"/>
  <c r="BT112"/>
  <c r="BT113"/>
  <c r="BT114"/>
  <c r="BT116"/>
  <c r="BT117"/>
  <c r="BT118"/>
  <c r="BT119"/>
  <c r="BT121"/>
  <c r="BT123"/>
  <c r="BT132"/>
  <c r="BT139"/>
  <c r="BO7"/>
  <c r="BO8"/>
  <c r="BO9"/>
  <c r="BO10"/>
  <c r="BO12"/>
  <c r="BO13"/>
  <c r="BO14"/>
  <c r="BO15"/>
  <c r="BO16"/>
  <c r="BO17"/>
  <c r="BO19"/>
  <c r="BO20"/>
  <c r="BO21"/>
  <c r="BO22"/>
  <c r="BO23"/>
  <c r="BO25"/>
  <c r="BO26"/>
  <c r="BO27"/>
  <c r="BO28"/>
  <c r="BO29"/>
  <c r="BO31"/>
  <c r="BO32"/>
  <c r="BO33"/>
  <c r="BO34"/>
  <c r="BO35"/>
  <c r="BO41"/>
  <c r="BO43"/>
  <c r="BO44"/>
  <c r="BO45"/>
  <c r="BO46"/>
  <c r="BO47"/>
  <c r="BO49"/>
  <c r="BO50"/>
  <c r="BO51"/>
  <c r="BO52"/>
  <c r="BO53"/>
  <c r="BO54"/>
  <c r="BO55"/>
  <c r="BO57"/>
  <c r="BO58"/>
  <c r="BO59"/>
  <c r="BO60"/>
  <c r="BO61"/>
  <c r="BO62"/>
  <c r="BO64"/>
  <c r="BO70"/>
  <c r="BO71"/>
  <c r="BO72"/>
  <c r="BO73"/>
  <c r="BO74"/>
  <c r="BO76"/>
  <c r="BO81"/>
  <c r="BO85"/>
  <c r="BO86"/>
  <c r="BO87"/>
  <c r="BO88"/>
  <c r="BO89"/>
  <c r="BO92"/>
  <c r="BO93"/>
  <c r="BO94"/>
  <c r="BO95"/>
  <c r="BO97"/>
  <c r="BO98"/>
  <c r="BO99"/>
  <c r="BO100"/>
  <c r="BO102"/>
  <c r="BO103"/>
  <c r="BO104"/>
  <c r="BO105"/>
  <c r="BO106"/>
  <c r="BO107"/>
  <c r="BO109"/>
  <c r="BO110"/>
  <c r="BO111"/>
  <c r="BO112"/>
  <c r="BO113"/>
  <c r="BO114"/>
  <c r="BO116"/>
  <c r="BO117"/>
  <c r="BO118"/>
  <c r="BO119"/>
  <c r="BO120"/>
  <c r="BO121"/>
  <c r="BO123"/>
  <c r="BO124"/>
  <c r="BO125"/>
  <c r="BO126"/>
  <c r="BO127"/>
  <c r="BO128"/>
  <c r="BO129"/>
  <c r="BO130"/>
  <c r="BO132"/>
  <c r="BO139"/>
  <c r="BJ7"/>
  <c r="BJ8"/>
  <c r="BJ9"/>
  <c r="BJ10"/>
  <c r="BJ12"/>
  <c r="BJ15"/>
  <c r="BJ16"/>
  <c r="BJ19"/>
  <c r="BJ20"/>
  <c r="BJ21"/>
  <c r="BJ22"/>
  <c r="BJ23"/>
  <c r="BJ25"/>
  <c r="BJ26"/>
  <c r="BJ27"/>
  <c r="BJ28"/>
  <c r="BJ29"/>
  <c r="BJ31"/>
  <c r="BJ32"/>
  <c r="BJ33"/>
  <c r="BJ34"/>
  <c r="BJ35"/>
  <c r="BJ36"/>
  <c r="BJ37"/>
  <c r="BJ38"/>
  <c r="BJ39"/>
  <c r="BJ40"/>
  <c r="BJ41"/>
  <c r="BJ44"/>
  <c r="BJ45"/>
  <c r="BJ46"/>
  <c r="BJ47"/>
  <c r="BJ49"/>
  <c r="BJ50"/>
  <c r="BJ51"/>
  <c r="BJ52"/>
  <c r="BJ53"/>
  <c r="BJ55"/>
  <c r="BJ57"/>
  <c r="BJ58"/>
  <c r="BJ59"/>
  <c r="BJ60"/>
  <c r="BJ62"/>
  <c r="BJ64"/>
  <c r="BJ70"/>
  <c r="BJ71"/>
  <c r="BJ73"/>
  <c r="BJ74"/>
  <c r="BJ76"/>
  <c r="BJ81"/>
  <c r="BJ85"/>
  <c r="BJ86"/>
  <c r="BJ87"/>
  <c r="BJ88"/>
  <c r="BJ89"/>
  <c r="BJ92"/>
  <c r="BJ94"/>
  <c r="BJ95"/>
  <c r="BJ97"/>
  <c r="BJ98"/>
  <c r="BJ99"/>
  <c r="BJ102"/>
  <c r="BJ103"/>
  <c r="BJ104"/>
  <c r="BJ105"/>
  <c r="BJ106"/>
  <c r="BJ107"/>
  <c r="BJ109"/>
  <c r="BJ111"/>
  <c r="BJ112"/>
  <c r="BJ113"/>
  <c r="BJ114"/>
  <c r="BJ116"/>
  <c r="BJ117"/>
  <c r="BJ119"/>
  <c r="BJ120"/>
  <c r="BJ121"/>
  <c r="BJ123"/>
  <c r="BJ125"/>
  <c r="BJ126"/>
  <c r="BJ127"/>
  <c r="BJ128"/>
  <c r="BJ129"/>
  <c r="BJ130"/>
  <c r="BJ132"/>
  <c r="BJ139"/>
  <c r="BE7"/>
  <c r="BE8"/>
  <c r="BE9"/>
  <c r="BE10"/>
  <c r="BE12"/>
  <c r="BE13"/>
  <c r="BE14"/>
  <c r="BE15"/>
  <c r="BE16"/>
  <c r="BE17"/>
  <c r="BE19"/>
  <c r="BE20"/>
  <c r="BE21"/>
  <c r="BE22"/>
  <c r="BE23"/>
  <c r="BE25"/>
  <c r="BE26"/>
  <c r="BE27"/>
  <c r="BE28"/>
  <c r="BE29"/>
  <c r="BE31"/>
  <c r="BE32"/>
  <c r="BE33"/>
  <c r="BE34"/>
  <c r="BE35"/>
  <c r="BE36"/>
  <c r="BE37"/>
  <c r="BE38"/>
  <c r="BE39"/>
  <c r="BE40"/>
  <c r="BE41"/>
  <c r="BE43"/>
  <c r="BE44"/>
  <c r="BE45"/>
  <c r="BE46"/>
  <c r="BE47"/>
  <c r="BE49"/>
  <c r="BE50"/>
  <c r="BE51"/>
  <c r="BE52"/>
  <c r="BE53"/>
  <c r="BE54"/>
  <c r="BE55"/>
  <c r="BE57"/>
  <c r="BE58"/>
  <c r="BE59"/>
  <c r="BE60"/>
  <c r="BE61"/>
  <c r="BE62"/>
  <c r="BE64"/>
  <c r="BE70"/>
  <c r="BE71"/>
  <c r="BE72"/>
  <c r="BE73"/>
  <c r="BE74"/>
  <c r="BE76"/>
  <c r="BE81"/>
  <c r="BE87"/>
  <c r="BE91"/>
  <c r="BE92"/>
  <c r="BE93"/>
  <c r="BE94"/>
  <c r="BE95"/>
  <c r="BE97"/>
  <c r="BE98"/>
  <c r="BE99"/>
  <c r="BE100"/>
  <c r="BE102"/>
  <c r="BE103"/>
  <c r="BE104"/>
  <c r="BE105"/>
  <c r="BE106"/>
  <c r="BE107"/>
  <c r="BE109"/>
  <c r="BE110"/>
  <c r="BE111"/>
  <c r="BE112"/>
  <c r="BE113"/>
  <c r="BE114"/>
  <c r="BE116"/>
  <c r="BE117"/>
  <c r="BE118"/>
  <c r="BE119"/>
  <c r="BE120"/>
  <c r="BE121"/>
  <c r="BE123"/>
  <c r="BE124"/>
  <c r="BE125"/>
  <c r="BE126"/>
  <c r="BE127"/>
  <c r="BE132"/>
  <c r="BE139"/>
  <c r="AZ7"/>
  <c r="AZ8"/>
  <c r="AZ9"/>
  <c r="AZ10"/>
  <c r="AZ12"/>
  <c r="AZ13"/>
  <c r="AZ14"/>
  <c r="AZ15"/>
  <c r="AZ16"/>
  <c r="AZ17"/>
  <c r="AZ19"/>
  <c r="AZ20"/>
  <c r="AZ21"/>
  <c r="AZ22"/>
  <c r="AZ23"/>
  <c r="AZ25"/>
  <c r="AZ26"/>
  <c r="AZ27"/>
  <c r="AZ28"/>
  <c r="AZ29"/>
  <c r="AZ31"/>
  <c r="AZ32"/>
  <c r="AZ33"/>
  <c r="AZ34"/>
  <c r="AZ35"/>
  <c r="AZ36"/>
  <c r="AZ37"/>
  <c r="AZ38"/>
  <c r="AZ39"/>
  <c r="AZ40"/>
  <c r="AZ41"/>
  <c r="AZ43"/>
  <c r="AZ44"/>
  <c r="AZ45"/>
  <c r="AZ46"/>
  <c r="AZ47"/>
  <c r="AZ49"/>
  <c r="AZ50"/>
  <c r="AZ51"/>
  <c r="AZ52"/>
  <c r="AZ53"/>
  <c r="AZ54"/>
  <c r="AZ55"/>
  <c r="AZ57"/>
  <c r="AZ58"/>
  <c r="AZ59"/>
  <c r="AZ60"/>
  <c r="AZ61"/>
  <c r="AZ62"/>
  <c r="AZ64"/>
  <c r="AZ70"/>
  <c r="AZ71"/>
  <c r="AZ72"/>
  <c r="AZ73"/>
  <c r="AZ74"/>
  <c r="AZ76"/>
  <c r="AZ81"/>
  <c r="AZ86"/>
  <c r="AZ87"/>
  <c r="AZ88"/>
  <c r="AZ89"/>
  <c r="AZ91"/>
  <c r="AZ92"/>
  <c r="AZ93"/>
  <c r="AZ94"/>
  <c r="AZ95"/>
  <c r="AZ97"/>
  <c r="AZ98"/>
  <c r="AZ99"/>
  <c r="AZ100"/>
  <c r="AZ102"/>
  <c r="AZ103"/>
  <c r="AZ104"/>
  <c r="AZ105"/>
  <c r="AZ106"/>
  <c r="AZ107"/>
  <c r="AZ109"/>
  <c r="AZ110"/>
  <c r="AZ111"/>
  <c r="AZ112"/>
  <c r="AZ113"/>
  <c r="AZ114"/>
  <c r="AZ116"/>
  <c r="AZ117"/>
  <c r="AZ118"/>
  <c r="AZ119"/>
  <c r="AZ120"/>
  <c r="AZ121"/>
  <c r="AZ123"/>
  <c r="AZ124"/>
  <c r="AZ125"/>
  <c r="AZ126"/>
  <c r="AZ127"/>
  <c r="AZ128"/>
  <c r="AZ129"/>
  <c r="AZ130"/>
  <c r="AZ132"/>
  <c r="AZ139"/>
  <c r="AP7"/>
  <c r="AP9"/>
  <c r="AP12"/>
  <c r="AP13"/>
  <c r="AP14"/>
  <c r="AP15"/>
  <c r="AP16"/>
  <c r="AP17"/>
  <c r="AP19"/>
  <c r="AP20"/>
  <c r="AP21"/>
  <c r="AP22"/>
  <c r="AP23"/>
  <c r="AP27"/>
  <c r="AP37"/>
  <c r="AP43"/>
  <c r="AP44"/>
  <c r="AP45"/>
  <c r="AP46"/>
  <c r="AP49"/>
  <c r="AP50"/>
  <c r="AP57"/>
  <c r="AP58"/>
  <c r="AP59"/>
  <c r="AP60"/>
  <c r="AP61"/>
  <c r="AP64"/>
  <c r="AP70"/>
  <c r="AP71"/>
  <c r="AP72"/>
  <c r="AP73"/>
  <c r="AP74"/>
  <c r="AP76"/>
  <c r="AP81"/>
  <c r="AP85"/>
  <c r="AP86"/>
  <c r="AP87"/>
  <c r="AP88"/>
  <c r="AP89"/>
  <c r="AP91"/>
  <c r="AP92"/>
  <c r="AP93"/>
  <c r="AP94"/>
  <c r="AP95"/>
  <c r="AP97"/>
  <c r="AP98"/>
  <c r="AP99"/>
  <c r="AP100"/>
  <c r="AP102"/>
  <c r="AP103"/>
  <c r="AP104"/>
  <c r="AP105"/>
  <c r="AP106"/>
  <c r="AP109"/>
  <c r="AP110"/>
  <c r="AP111"/>
  <c r="AP112"/>
  <c r="AP113"/>
  <c r="AP114"/>
  <c r="AP116"/>
  <c r="AP117"/>
  <c r="AP118"/>
  <c r="AP119"/>
  <c r="AP120"/>
  <c r="AP121"/>
  <c r="AP123"/>
  <c r="AP124"/>
  <c r="AP125"/>
  <c r="AP126"/>
  <c r="AP127"/>
  <c r="AP128"/>
  <c r="AP129"/>
  <c r="AP130"/>
  <c r="AP132"/>
  <c r="AP139"/>
  <c r="AK7"/>
  <c r="AK8"/>
  <c r="AK9"/>
  <c r="AK10"/>
  <c r="AK12"/>
  <c r="AK13"/>
  <c r="AK14"/>
  <c r="AK15"/>
  <c r="AK16"/>
  <c r="AK17"/>
  <c r="AK19"/>
  <c r="AK20"/>
  <c r="AK21"/>
  <c r="AK22"/>
  <c r="AK23"/>
  <c r="AK25"/>
  <c r="AK26"/>
  <c r="AK27"/>
  <c r="AK28"/>
  <c r="AK29"/>
  <c r="AK31"/>
  <c r="AK32"/>
  <c r="AK33"/>
  <c r="AK34"/>
  <c r="AK35"/>
  <c r="AK36"/>
  <c r="AK37"/>
  <c r="AK38"/>
  <c r="AK39"/>
  <c r="AK40"/>
  <c r="AK43"/>
  <c r="AK44"/>
  <c r="AK45"/>
  <c r="AK46"/>
  <c r="AK47"/>
  <c r="AK49"/>
  <c r="AK50"/>
  <c r="AK51"/>
  <c r="AK52"/>
  <c r="AK53"/>
  <c r="AK54"/>
  <c r="AK55"/>
  <c r="AK57"/>
  <c r="AK58"/>
  <c r="AK59"/>
  <c r="AK60"/>
  <c r="AK61"/>
  <c r="AK62"/>
  <c r="AK64"/>
  <c r="AK70"/>
  <c r="AK71"/>
  <c r="AK72"/>
  <c r="AK73"/>
  <c r="AK74"/>
  <c r="AK76"/>
  <c r="AK81"/>
  <c r="AK85"/>
  <c r="AK87"/>
  <c r="AK88"/>
  <c r="AK89"/>
  <c r="AK91"/>
  <c r="AK92"/>
  <c r="AK93"/>
  <c r="AK94"/>
  <c r="AK95"/>
  <c r="AK97"/>
  <c r="AK98"/>
  <c r="AK99"/>
  <c r="AK100"/>
  <c r="AK102"/>
  <c r="AK103"/>
  <c r="AK104"/>
  <c r="AK105"/>
  <c r="AK106"/>
  <c r="AK107"/>
  <c r="AK110"/>
  <c r="AK111"/>
  <c r="AK112"/>
  <c r="AK113"/>
  <c r="AK114"/>
  <c r="AK116"/>
  <c r="AK117"/>
  <c r="AK118"/>
  <c r="AK119"/>
  <c r="AK120"/>
  <c r="AK121"/>
  <c r="AK123"/>
  <c r="AK124"/>
  <c r="AK125"/>
  <c r="AK126"/>
  <c r="AK127"/>
  <c r="AK128"/>
  <c r="AK129"/>
  <c r="AK130"/>
  <c r="AK132"/>
  <c r="AK139"/>
  <c r="AF7"/>
  <c r="AF8"/>
  <c r="AF9"/>
  <c r="AF10"/>
  <c r="AF12"/>
  <c r="AF13"/>
  <c r="AF14"/>
  <c r="AF15"/>
  <c r="AF16"/>
  <c r="AF19"/>
  <c r="AF20"/>
  <c r="AF21"/>
  <c r="AF22"/>
  <c r="AF23"/>
  <c r="AF25"/>
  <c r="AF26"/>
  <c r="AF28"/>
  <c r="AF29"/>
  <c r="AF31"/>
  <c r="AF32"/>
  <c r="AF33"/>
  <c r="AF34"/>
  <c r="AF35"/>
  <c r="AF37"/>
  <c r="AF38"/>
  <c r="AF39"/>
  <c r="AF40"/>
  <c r="AF41"/>
  <c r="AF43"/>
  <c r="AF44"/>
  <c r="AF45"/>
  <c r="AF46"/>
  <c r="AF47"/>
  <c r="AF49"/>
  <c r="AF50"/>
  <c r="AF51"/>
  <c r="AF52"/>
  <c r="AF53"/>
  <c r="AF54"/>
  <c r="AF55"/>
  <c r="AF57"/>
  <c r="AF58"/>
  <c r="AF59"/>
  <c r="AF60"/>
  <c r="AF61"/>
  <c r="AF62"/>
  <c r="AF70"/>
  <c r="AF71"/>
  <c r="AF72"/>
  <c r="AF73"/>
  <c r="AF74"/>
  <c r="AF76"/>
  <c r="AF81"/>
  <c r="AF85"/>
  <c r="AF89"/>
  <c r="AF93"/>
  <c r="AF94"/>
  <c r="AF95"/>
  <c r="AF97"/>
  <c r="AF98"/>
  <c r="AF99"/>
  <c r="AF100"/>
  <c r="AF102"/>
  <c r="AF103"/>
  <c r="AF104"/>
  <c r="AF106"/>
  <c r="AF107"/>
  <c r="AF109"/>
  <c r="AF110"/>
  <c r="AF111"/>
  <c r="AF112"/>
  <c r="AF113"/>
  <c r="AF114"/>
  <c r="AF116"/>
  <c r="AF117"/>
  <c r="AF118"/>
  <c r="AF119"/>
  <c r="AF120"/>
  <c r="AF121"/>
  <c r="AF123"/>
  <c r="AF124"/>
  <c r="AF125"/>
  <c r="AF126"/>
  <c r="AF127"/>
  <c r="AF128"/>
  <c r="AF129"/>
  <c r="AF130"/>
  <c r="AF132"/>
  <c r="AF139"/>
  <c r="AA7"/>
  <c r="AA8"/>
  <c r="AA9"/>
  <c r="AA10"/>
  <c r="AA12"/>
  <c r="AA13"/>
  <c r="AA14"/>
  <c r="AA19"/>
  <c r="AA21"/>
  <c r="AA22"/>
  <c r="AA23"/>
  <c r="AA25"/>
  <c r="AA26"/>
  <c r="AA27"/>
  <c r="AA28"/>
  <c r="AA29"/>
  <c r="AA38"/>
  <c r="AA39"/>
  <c r="AA40"/>
  <c r="AA41"/>
  <c r="AA43"/>
  <c r="AA46"/>
  <c r="AA47"/>
  <c r="AA49"/>
  <c r="AA55"/>
  <c r="AA59"/>
  <c r="AA64"/>
  <c r="AA70"/>
  <c r="AA81"/>
  <c r="AA85"/>
  <c r="AA86"/>
  <c r="AA93"/>
  <c r="AA97"/>
  <c r="AA110"/>
  <c r="AA116"/>
  <c r="AA117"/>
  <c r="AA118"/>
  <c r="AA119"/>
  <c r="AA120"/>
  <c r="AA121"/>
  <c r="AA123"/>
  <c r="AA139"/>
  <c r="V7"/>
  <c r="V12"/>
  <c r="V13"/>
  <c r="V14"/>
  <c r="V19"/>
  <c r="V20"/>
  <c r="V43"/>
  <c r="V49"/>
  <c r="V57"/>
  <c r="V64"/>
  <c r="V70"/>
  <c r="V75"/>
  <c r="V76"/>
  <c r="V81"/>
  <c r="V85"/>
  <c r="V86"/>
  <c r="V91"/>
  <c r="V97"/>
  <c r="V102"/>
  <c r="V109"/>
  <c r="V116"/>
  <c r="V123"/>
  <c r="V132"/>
  <c r="V139"/>
  <c r="Q7"/>
  <c r="Q8"/>
  <c r="Q9"/>
  <c r="Q10"/>
  <c r="Q12"/>
  <c r="Q13"/>
  <c r="Q14"/>
  <c r="Q15"/>
  <c r="Q16"/>
  <c r="Q17"/>
  <c r="Q19"/>
  <c r="Q20"/>
  <c r="Q21"/>
  <c r="Q22"/>
  <c r="Q23"/>
  <c r="Q25"/>
  <c r="Q26"/>
  <c r="Q27"/>
  <c r="Q28"/>
  <c r="Q29"/>
  <c r="Q31"/>
  <c r="Q32"/>
  <c r="Q33"/>
  <c r="Q34"/>
  <c r="Q35"/>
  <c r="Q36"/>
  <c r="Q37"/>
  <c r="Q38"/>
  <c r="Q39"/>
  <c r="Q40"/>
  <c r="Q41"/>
  <c r="Q43"/>
  <c r="Q44"/>
  <c r="Q45"/>
  <c r="Q46"/>
  <c r="Q47"/>
  <c r="Q49"/>
  <c r="Q50"/>
  <c r="Q51"/>
  <c r="Q52"/>
  <c r="Q53"/>
  <c r="Q54"/>
  <c r="Q55"/>
  <c r="Q57"/>
  <c r="Q58"/>
  <c r="Q59"/>
  <c r="Q60"/>
  <c r="Q61"/>
  <c r="Q62"/>
  <c r="Q64"/>
  <c r="Q70"/>
  <c r="Q71"/>
  <c r="Q72"/>
  <c r="Q73"/>
  <c r="Q74"/>
  <c r="Q76"/>
  <c r="Q81"/>
  <c r="Q85"/>
  <c r="Q86"/>
  <c r="Q87"/>
  <c r="Q88"/>
  <c r="Q89"/>
  <c r="Q91"/>
  <c r="Q92"/>
  <c r="Q93"/>
  <c r="Q94"/>
  <c r="Q95"/>
  <c r="Q97"/>
  <c r="Q98"/>
  <c r="Q99"/>
  <c r="Q100"/>
  <c r="Q102"/>
  <c r="Q103"/>
  <c r="Q104"/>
  <c r="Q105"/>
  <c r="Q106"/>
  <c r="Q107"/>
  <c r="Q109"/>
  <c r="Q110"/>
  <c r="Q111"/>
  <c r="Q112"/>
  <c r="Q113"/>
  <c r="Q114"/>
  <c r="Q116"/>
  <c r="Q117"/>
  <c r="Q118"/>
  <c r="Q119"/>
  <c r="Q120"/>
  <c r="Q121"/>
  <c r="Q123"/>
  <c r="Q124"/>
  <c r="Q125"/>
  <c r="Q126"/>
  <c r="Q127"/>
  <c r="Q128"/>
  <c r="Q129"/>
  <c r="Q130"/>
  <c r="Q132"/>
  <c r="Q139"/>
  <c r="DP75"/>
  <c r="DP69"/>
  <c r="DK122"/>
  <c r="DK96"/>
  <c r="DK69"/>
  <c r="DK48"/>
  <c r="DK6"/>
  <c r="DH101"/>
  <c r="DH69"/>
  <c r="DC138"/>
  <c r="DC131"/>
  <c r="DC122"/>
  <c r="DC115"/>
  <c r="DC108"/>
  <c r="DC101"/>
  <c r="DC96"/>
  <c r="DC90"/>
  <c r="DC84"/>
  <c r="DC80"/>
  <c r="DC75"/>
  <c r="DC69"/>
  <c r="DC63"/>
  <c r="DC56"/>
  <c r="DC48"/>
  <c r="DC42"/>
  <c r="DC30"/>
  <c r="DC11"/>
  <c r="DC6"/>
  <c r="CI108"/>
  <c r="CD138"/>
  <c r="CD80"/>
  <c r="CD69"/>
  <c r="DK18" l="1"/>
  <c r="DK24"/>
  <c r="DK56"/>
  <c r="DK101"/>
  <c r="DK90"/>
  <c r="DK75"/>
  <c r="DK115"/>
  <c r="DK11"/>
  <c r="DK30"/>
  <c r="DK42"/>
  <c r="DK84"/>
  <c r="DK108"/>
  <c r="BY69"/>
  <c r="BX7"/>
  <c r="BX8"/>
  <c r="BX9"/>
  <c r="BX10"/>
  <c r="BT108"/>
  <c r="BT63"/>
  <c r="BT42"/>
  <c r="BT11"/>
  <c r="BO138"/>
  <c r="BO131"/>
  <c r="BO122"/>
  <c r="BO96"/>
  <c r="BO84"/>
  <c r="BO80"/>
  <c r="BO75"/>
  <c r="BO69"/>
  <c r="BO63"/>
  <c r="BO42"/>
  <c r="BO24"/>
  <c r="BO18"/>
  <c r="BN12"/>
  <c r="BN13"/>
  <c r="BN14"/>
  <c r="BN15"/>
  <c r="BN16"/>
  <c r="BN17"/>
  <c r="BO6"/>
  <c r="BJ18"/>
  <c r="BD7"/>
  <c r="BD8"/>
  <c r="BD9"/>
  <c r="BD10"/>
  <c r="BD12"/>
  <c r="BD13"/>
  <c r="BD14"/>
  <c r="BD15"/>
  <c r="BD16"/>
  <c r="BD17"/>
  <c r="BD19"/>
  <c r="BD20"/>
  <c r="BD21"/>
  <c r="BD22"/>
  <c r="BD23"/>
  <c r="BD25"/>
  <c r="BD26"/>
  <c r="BD27"/>
  <c r="BD28"/>
  <c r="BD29"/>
  <c r="BD31"/>
  <c r="BD32"/>
  <c r="BD33"/>
  <c r="BD34"/>
  <c r="BD35"/>
  <c r="BD36"/>
  <c r="BD37"/>
  <c r="BD38"/>
  <c r="BD39"/>
  <c r="BD40"/>
  <c r="BD41"/>
  <c r="BD43"/>
  <c r="BD44"/>
  <c r="BD45"/>
  <c r="BD46"/>
  <c r="BD47"/>
  <c r="BD49"/>
  <c r="BD50"/>
  <c r="BD51"/>
  <c r="BD52"/>
  <c r="BD53"/>
  <c r="BD54"/>
  <c r="BD55"/>
  <c r="BD57"/>
  <c r="BD58"/>
  <c r="BD59"/>
  <c r="BD60"/>
  <c r="BD61"/>
  <c r="BD62"/>
  <c r="BD64"/>
  <c r="BD70"/>
  <c r="BD71"/>
  <c r="BD72"/>
  <c r="BD73"/>
  <c r="BD74"/>
  <c r="BD76"/>
  <c r="BD81"/>
  <c r="BD87"/>
  <c r="BD91"/>
  <c r="BD92"/>
  <c r="BD93"/>
  <c r="BD94"/>
  <c r="BD95"/>
  <c r="BD97"/>
  <c r="BD98"/>
  <c r="BD99"/>
  <c r="BD100"/>
  <c r="BD102"/>
  <c r="BD103"/>
  <c r="BD104"/>
  <c r="BD105"/>
  <c r="BD106"/>
  <c r="BD107"/>
  <c r="BD109"/>
  <c r="BD110"/>
  <c r="BD111"/>
  <c r="BD112"/>
  <c r="BD113"/>
  <c r="BD114"/>
  <c r="BD116"/>
  <c r="BD117"/>
  <c r="BD118"/>
  <c r="BD119"/>
  <c r="BD120"/>
  <c r="BD121"/>
  <c r="BD123"/>
  <c r="BD124"/>
  <c r="BD125"/>
  <c r="BD126"/>
  <c r="BD127"/>
  <c r="BD128"/>
  <c r="BD132"/>
  <c r="BD139"/>
  <c r="BD138"/>
  <c r="BD115"/>
  <c r="BE115"/>
  <c r="BD108"/>
  <c r="BE108"/>
  <c r="BD101"/>
  <c r="BE101"/>
  <c r="BE96"/>
  <c r="BD80"/>
  <c r="BE80"/>
  <c r="BD75"/>
  <c r="BE75"/>
  <c r="BE69"/>
  <c r="BD63"/>
  <c r="BE63"/>
  <c r="BE42"/>
  <c r="BD24"/>
  <c r="BE24"/>
  <c r="BD18"/>
  <c r="BE18"/>
  <c r="BE11"/>
  <c r="J139"/>
  <c r="E139" s="1"/>
  <c r="E138" s="1"/>
  <c r="J133"/>
  <c r="E133" s="1"/>
  <c r="J135"/>
  <c r="E135" s="1"/>
  <c r="J136"/>
  <c r="E136" s="1"/>
  <c r="J137"/>
  <c r="E137" s="1"/>
  <c r="J132"/>
  <c r="E132" s="1"/>
  <c r="J125"/>
  <c r="E125" s="1"/>
  <c r="J126"/>
  <c r="E126" s="1"/>
  <c r="J127"/>
  <c r="E127" s="1"/>
  <c r="J128"/>
  <c r="E128" s="1"/>
  <c r="J129"/>
  <c r="E129" s="1"/>
  <c r="J130"/>
  <c r="E130" s="1"/>
  <c r="J124"/>
  <c r="E124" s="1"/>
  <c r="J123"/>
  <c r="E123" s="1"/>
  <c r="J118"/>
  <c r="E118" s="1"/>
  <c r="J119"/>
  <c r="E119" s="1"/>
  <c r="J120"/>
  <c r="E120" s="1"/>
  <c r="J121"/>
  <c r="E121" s="1"/>
  <c r="J117"/>
  <c r="E117" s="1"/>
  <c r="J116"/>
  <c r="E116" s="1"/>
  <c r="J110"/>
  <c r="E110" s="1"/>
  <c r="J111"/>
  <c r="E111" s="1"/>
  <c r="J112"/>
  <c r="E112" s="1"/>
  <c r="J113"/>
  <c r="E113" s="1"/>
  <c r="J114"/>
  <c r="E114" s="1"/>
  <c r="J109"/>
  <c r="E109" s="1"/>
  <c r="J104"/>
  <c r="E104" s="1"/>
  <c r="J105"/>
  <c r="E105" s="1"/>
  <c r="J106"/>
  <c r="E106" s="1"/>
  <c r="J107"/>
  <c r="E107" s="1"/>
  <c r="J103"/>
  <c r="E103" s="1"/>
  <c r="J102"/>
  <c r="E102" s="1"/>
  <c r="J98"/>
  <c r="E98" s="1"/>
  <c r="J99"/>
  <c r="E99" s="1"/>
  <c r="J100"/>
  <c r="E100" s="1"/>
  <c r="J97"/>
  <c r="E97" s="1"/>
  <c r="J92"/>
  <c r="E92" s="1"/>
  <c r="J93"/>
  <c r="E93" s="1"/>
  <c r="J94"/>
  <c r="E94" s="1"/>
  <c r="J95"/>
  <c r="E95" s="1"/>
  <c r="J91"/>
  <c r="E91" s="1"/>
  <c r="J88"/>
  <c r="E88" s="1"/>
  <c r="J89"/>
  <c r="E89" s="1"/>
  <c r="J87"/>
  <c r="E87" s="1"/>
  <c r="J86"/>
  <c r="E86" s="1"/>
  <c r="J85"/>
  <c r="E85" s="1"/>
  <c r="J82"/>
  <c r="E82" s="1"/>
  <c r="J81"/>
  <c r="E81" s="1"/>
  <c r="J78"/>
  <c r="E78" s="1"/>
  <c r="J77"/>
  <c r="E77" s="1"/>
  <c r="J76"/>
  <c r="E76" s="1"/>
  <c r="J71"/>
  <c r="E71" s="1"/>
  <c r="J72"/>
  <c r="E72" s="1"/>
  <c r="J73"/>
  <c r="E73" s="1"/>
  <c r="J74"/>
  <c r="E74" s="1"/>
  <c r="J70"/>
  <c r="E70" s="1"/>
  <c r="J58"/>
  <c r="E58" s="1"/>
  <c r="J59"/>
  <c r="E59" s="1"/>
  <c r="J60"/>
  <c r="E60" s="1"/>
  <c r="J62"/>
  <c r="E62" s="1"/>
  <c r="J57"/>
  <c r="E57" s="1"/>
  <c r="J51"/>
  <c r="E51" s="1"/>
  <c r="J52"/>
  <c r="E52" s="1"/>
  <c r="J53"/>
  <c r="E53" s="1"/>
  <c r="J54"/>
  <c r="E54" s="1"/>
  <c r="J55"/>
  <c r="E55" s="1"/>
  <c r="J49"/>
  <c r="E49" s="1"/>
  <c r="J44"/>
  <c r="E44" s="1"/>
  <c r="J45"/>
  <c r="E45" s="1"/>
  <c r="J46"/>
  <c r="E46" s="1"/>
  <c r="J47"/>
  <c r="E47" s="1"/>
  <c r="J43"/>
  <c r="E43" s="1"/>
  <c r="J33"/>
  <c r="E33" s="1"/>
  <c r="J34"/>
  <c r="E34" s="1"/>
  <c r="J35"/>
  <c r="E35" s="1"/>
  <c r="J38"/>
  <c r="E38" s="1"/>
  <c r="J39"/>
  <c r="E39" s="1"/>
  <c r="J40"/>
  <c r="E40" s="1"/>
  <c r="J41"/>
  <c r="E41" s="1"/>
  <c r="J31"/>
  <c r="E31" s="1"/>
  <c r="J26"/>
  <c r="E26" s="1"/>
  <c r="J27"/>
  <c r="E27" s="1"/>
  <c r="J28"/>
  <c r="E28" s="1"/>
  <c r="J29"/>
  <c r="E29" s="1"/>
  <c r="J25"/>
  <c r="E25" s="1"/>
  <c r="J20"/>
  <c r="E20" s="1"/>
  <c r="J21"/>
  <c r="E21" s="1"/>
  <c r="J22"/>
  <c r="E22" s="1"/>
  <c r="J23"/>
  <c r="E23" s="1"/>
  <c r="J19"/>
  <c r="E19" s="1"/>
  <c r="J13"/>
  <c r="E13" s="1"/>
  <c r="J14"/>
  <c r="E14" s="1"/>
  <c r="J15"/>
  <c r="E15" s="1"/>
  <c r="J16"/>
  <c r="E16" s="1"/>
  <c r="J17"/>
  <c r="E17" s="1"/>
  <c r="J12"/>
  <c r="E12" s="1"/>
  <c r="H8"/>
  <c r="C8" s="1"/>
  <c r="I8"/>
  <c r="J8"/>
  <c r="E8" s="1"/>
  <c r="H9"/>
  <c r="C9" s="1"/>
  <c r="I9"/>
  <c r="D9" s="1"/>
  <c r="J9"/>
  <c r="E9" s="1"/>
  <c r="H10"/>
  <c r="C10" s="1"/>
  <c r="I10"/>
  <c r="D10" s="1"/>
  <c r="J10"/>
  <c r="E10" s="1"/>
  <c r="J7"/>
  <c r="E7" s="1"/>
  <c r="AP138"/>
  <c r="AP75"/>
  <c r="AP69"/>
  <c r="AP18"/>
  <c r="AE85"/>
  <c r="AE86"/>
  <c r="AE87"/>
  <c r="AA80"/>
  <c r="E18" l="1"/>
  <c r="E122"/>
  <c r="E131"/>
  <c r="E24"/>
  <c r="E69"/>
  <c r="E90"/>
  <c r="E84"/>
  <c r="E11"/>
  <c r="E30"/>
  <c r="E42"/>
  <c r="E80"/>
  <c r="E115"/>
  <c r="E6"/>
  <c r="E145"/>
  <c r="E146"/>
  <c r="E48"/>
  <c r="E56"/>
  <c r="E75"/>
  <c r="E96"/>
  <c r="E101"/>
  <c r="E108"/>
  <c r="BD96"/>
  <c r="BD11"/>
  <c r="BE48"/>
  <c r="BO11"/>
  <c r="BE84"/>
  <c r="BE30"/>
  <c r="BD30"/>
  <c r="BD84"/>
  <c r="BN11"/>
  <c r="D8"/>
  <c r="J75"/>
  <c r="J80"/>
  <c r="J131"/>
  <c r="J30"/>
  <c r="BE56"/>
  <c r="BD48"/>
  <c r="DK143"/>
  <c r="BD69"/>
  <c r="BD42"/>
  <c r="BD56"/>
  <c r="J145"/>
  <c r="G9"/>
  <c r="G10"/>
  <c r="J11"/>
  <c r="J48"/>
  <c r="J6"/>
  <c r="L10"/>
  <c r="L8"/>
  <c r="J24"/>
  <c r="J56"/>
  <c r="J69"/>
  <c r="J108"/>
  <c r="L9"/>
  <c r="J18"/>
  <c r="J42"/>
  <c r="BE138"/>
  <c r="J122"/>
  <c r="J115"/>
  <c r="J101"/>
  <c r="J96"/>
  <c r="J90"/>
  <c r="J84"/>
  <c r="CC92"/>
  <c r="CC93"/>
  <c r="CC94"/>
  <c r="CC95"/>
  <c r="CC97"/>
  <c r="CC98"/>
  <c r="CC99"/>
  <c r="CC100"/>
  <c r="CC102"/>
  <c r="CC103"/>
  <c r="CC104"/>
  <c r="CC105"/>
  <c r="CC106"/>
  <c r="CC107"/>
  <c r="CC109"/>
  <c r="CC110"/>
  <c r="CC111"/>
  <c r="CC112"/>
  <c r="CC113"/>
  <c r="CC114"/>
  <c r="CC116"/>
  <c r="CC117"/>
  <c r="CC118"/>
  <c r="CC119"/>
  <c r="CC120"/>
  <c r="CC121"/>
  <c r="CC123"/>
  <c r="CC124"/>
  <c r="CC125"/>
  <c r="CC126"/>
  <c r="CC127"/>
  <c r="CC128"/>
  <c r="CC129"/>
  <c r="CC130"/>
  <c r="CC132"/>
  <c r="CC139"/>
  <c r="CC91"/>
  <c r="CC85"/>
  <c r="CC86"/>
  <c r="CC87"/>
  <c r="CC88"/>
  <c r="CC89"/>
  <c r="CC76"/>
  <c r="CC64"/>
  <c r="CC57"/>
  <c r="CC58"/>
  <c r="CC59"/>
  <c r="CC60"/>
  <c r="CC61"/>
  <c r="CC62"/>
  <c r="CC43"/>
  <c r="CC44"/>
  <c r="CC46"/>
  <c r="CC47"/>
  <c r="CC31"/>
  <c r="CC32"/>
  <c r="CC33"/>
  <c r="CC34"/>
  <c r="CC35"/>
  <c r="CC36"/>
  <c r="CC37"/>
  <c r="CC38"/>
  <c r="CC39"/>
  <c r="CC40"/>
  <c r="CC41"/>
  <c r="CC25"/>
  <c r="CC26"/>
  <c r="CC27"/>
  <c r="CC28"/>
  <c r="CC29"/>
  <c r="CC12"/>
  <c r="CC13"/>
  <c r="CC14"/>
  <c r="CC15"/>
  <c r="CC7"/>
  <c r="CC8"/>
  <c r="BN131"/>
  <c r="BN132"/>
  <c r="BO108"/>
  <c r="BN103"/>
  <c r="BN104"/>
  <c r="BN105"/>
  <c r="BN106"/>
  <c r="BN107"/>
  <c r="BN108"/>
  <c r="BN80"/>
  <c r="BN63"/>
  <c r="BN62"/>
  <c r="BN42"/>
  <c r="I12"/>
  <c r="D12" s="1"/>
  <c r="I13"/>
  <c r="D13" s="1"/>
  <c r="I14"/>
  <c r="D14" s="1"/>
  <c r="I15"/>
  <c r="D15" s="1"/>
  <c r="I16"/>
  <c r="D16" s="1"/>
  <c r="I17"/>
  <c r="D17" s="1"/>
  <c r="I19"/>
  <c r="D19" s="1"/>
  <c r="I20"/>
  <c r="D20" s="1"/>
  <c r="I21"/>
  <c r="D21" s="1"/>
  <c r="I22"/>
  <c r="D22" s="1"/>
  <c r="I23"/>
  <c r="D23" s="1"/>
  <c r="I25"/>
  <c r="I26"/>
  <c r="D26" s="1"/>
  <c r="I28"/>
  <c r="D28" s="1"/>
  <c r="I29"/>
  <c r="D29" s="1"/>
  <c r="I31"/>
  <c r="D32"/>
  <c r="I33"/>
  <c r="D33" s="1"/>
  <c r="I38"/>
  <c r="D38" s="1"/>
  <c r="I39"/>
  <c r="D39" s="1"/>
  <c r="I40"/>
  <c r="D40" s="1"/>
  <c r="I41"/>
  <c r="D41" s="1"/>
  <c r="I43"/>
  <c r="D43" s="1"/>
  <c r="I44"/>
  <c r="D44" s="1"/>
  <c r="I45"/>
  <c r="D45" s="1"/>
  <c r="I46"/>
  <c r="D46" s="1"/>
  <c r="I47"/>
  <c r="D47" s="1"/>
  <c r="I49"/>
  <c r="D49" s="1"/>
  <c r="D50"/>
  <c r="I51"/>
  <c r="D51" s="1"/>
  <c r="I52"/>
  <c r="D52" s="1"/>
  <c r="I53"/>
  <c r="D53" s="1"/>
  <c r="I55"/>
  <c r="D55" s="1"/>
  <c r="I57"/>
  <c r="D57" s="1"/>
  <c r="I58"/>
  <c r="D58" s="1"/>
  <c r="I59"/>
  <c r="D59" s="1"/>
  <c r="I60"/>
  <c r="D60" s="1"/>
  <c r="I61"/>
  <c r="D61" s="1"/>
  <c r="I62"/>
  <c r="D62" s="1"/>
  <c r="D64"/>
  <c r="I66"/>
  <c r="L66" s="1"/>
  <c r="I70"/>
  <c r="D70" s="1"/>
  <c r="I71"/>
  <c r="D71" s="1"/>
  <c r="I72"/>
  <c r="D72" s="1"/>
  <c r="I73"/>
  <c r="D73" s="1"/>
  <c r="I74"/>
  <c r="D74" s="1"/>
  <c r="I76"/>
  <c r="I78"/>
  <c r="L78" s="1"/>
  <c r="I77"/>
  <c r="L77" s="1"/>
  <c r="I81"/>
  <c r="I82"/>
  <c r="L82" s="1"/>
  <c r="I85"/>
  <c r="D85" s="1"/>
  <c r="I86"/>
  <c r="D86" s="1"/>
  <c r="I87"/>
  <c r="D87" s="1"/>
  <c r="I88"/>
  <c r="D88" s="1"/>
  <c r="I89"/>
  <c r="D89" s="1"/>
  <c r="I91"/>
  <c r="D91" s="1"/>
  <c r="I92"/>
  <c r="D92" s="1"/>
  <c r="I93"/>
  <c r="D93" s="1"/>
  <c r="I94"/>
  <c r="D94" s="1"/>
  <c r="I95"/>
  <c r="D95" s="1"/>
  <c r="I97"/>
  <c r="D97" s="1"/>
  <c r="I98"/>
  <c r="D98" s="1"/>
  <c r="I99"/>
  <c r="D99" s="1"/>
  <c r="I100"/>
  <c r="D100" s="1"/>
  <c r="I102"/>
  <c r="D102" s="1"/>
  <c r="I103"/>
  <c r="D103" s="1"/>
  <c r="I105"/>
  <c r="D105" s="1"/>
  <c r="I106"/>
  <c r="D106" s="1"/>
  <c r="I107"/>
  <c r="D107" s="1"/>
  <c r="I109"/>
  <c r="D109" s="1"/>
  <c r="I110"/>
  <c r="D110" s="1"/>
  <c r="I111"/>
  <c r="D111" s="1"/>
  <c r="I112"/>
  <c r="D112" s="1"/>
  <c r="I113"/>
  <c r="D113" s="1"/>
  <c r="I114"/>
  <c r="D114" s="1"/>
  <c r="I116"/>
  <c r="D116" s="1"/>
  <c r="I117"/>
  <c r="D117" s="1"/>
  <c r="I118"/>
  <c r="D118" s="1"/>
  <c r="I119"/>
  <c r="D119" s="1"/>
  <c r="I120"/>
  <c r="D120" s="1"/>
  <c r="I121"/>
  <c r="D121" s="1"/>
  <c r="I123"/>
  <c r="D123" s="1"/>
  <c r="I124"/>
  <c r="D124" s="1"/>
  <c r="I125"/>
  <c r="D125" s="1"/>
  <c r="I126"/>
  <c r="D126" s="1"/>
  <c r="I127"/>
  <c r="D127" s="1"/>
  <c r="I128"/>
  <c r="D128" s="1"/>
  <c r="I129"/>
  <c r="D129" s="1"/>
  <c r="I130"/>
  <c r="D130" s="1"/>
  <c r="I132"/>
  <c r="I133"/>
  <c r="L133" s="1"/>
  <c r="I135"/>
  <c r="L135" s="1"/>
  <c r="I136"/>
  <c r="L136" s="1"/>
  <c r="I137"/>
  <c r="L137" s="1"/>
  <c r="I139"/>
  <c r="I7"/>
  <c r="D7" s="1"/>
  <c r="AF84"/>
  <c r="E143" l="1"/>
  <c r="I146"/>
  <c r="J146"/>
  <c r="D25"/>
  <c r="I24"/>
  <c r="L24" s="1"/>
  <c r="D31"/>
  <c r="G31" s="1"/>
  <c r="I30"/>
  <c r="L30" s="1"/>
  <c r="J63"/>
  <c r="J138"/>
  <c r="I63"/>
  <c r="I138"/>
  <c r="I131"/>
  <c r="I80"/>
  <c r="D76"/>
  <c r="G76" s="1"/>
  <c r="I75"/>
  <c r="D81"/>
  <c r="G81" s="1"/>
  <c r="D139"/>
  <c r="D132"/>
  <c r="K141"/>
  <c r="D136"/>
  <c r="D133"/>
  <c r="D77"/>
  <c r="D66"/>
  <c r="K142"/>
  <c r="K140"/>
  <c r="D137"/>
  <c r="D135"/>
  <c r="K134"/>
  <c r="D82"/>
  <c r="D78"/>
  <c r="K68"/>
  <c r="I101"/>
  <c r="L101" s="1"/>
  <c r="I145"/>
  <c r="L145" s="1"/>
  <c r="G8"/>
  <c r="L129"/>
  <c r="G129"/>
  <c r="L125"/>
  <c r="G125"/>
  <c r="L123"/>
  <c r="G123"/>
  <c r="L118"/>
  <c r="G118"/>
  <c r="L113"/>
  <c r="G113"/>
  <c r="L7"/>
  <c r="L130"/>
  <c r="G130"/>
  <c r="L128"/>
  <c r="G128"/>
  <c r="L126"/>
  <c r="G126"/>
  <c r="L124"/>
  <c r="G124"/>
  <c r="L121"/>
  <c r="G121"/>
  <c r="L119"/>
  <c r="G119"/>
  <c r="L117"/>
  <c r="G117"/>
  <c r="L114"/>
  <c r="G114"/>
  <c r="L112"/>
  <c r="G112"/>
  <c r="L110"/>
  <c r="G110"/>
  <c r="L107"/>
  <c r="G107"/>
  <c r="L105"/>
  <c r="G105"/>
  <c r="L103"/>
  <c r="G103"/>
  <c r="L100"/>
  <c r="G100"/>
  <c r="L98"/>
  <c r="G98"/>
  <c r="L95"/>
  <c r="G95"/>
  <c r="L93"/>
  <c r="G93"/>
  <c r="L91"/>
  <c r="G91"/>
  <c r="L88"/>
  <c r="G88"/>
  <c r="L86"/>
  <c r="G86"/>
  <c r="L81"/>
  <c r="L76"/>
  <c r="L73"/>
  <c r="G73"/>
  <c r="L71"/>
  <c r="G71"/>
  <c r="L62"/>
  <c r="G62"/>
  <c r="L60"/>
  <c r="G60"/>
  <c r="L58"/>
  <c r="G58"/>
  <c r="L55"/>
  <c r="G55"/>
  <c r="L53"/>
  <c r="G53"/>
  <c r="L51"/>
  <c r="G51"/>
  <c r="L49"/>
  <c r="G49"/>
  <c r="L46"/>
  <c r="G46"/>
  <c r="L44"/>
  <c r="G44"/>
  <c r="L41"/>
  <c r="G41"/>
  <c r="L39"/>
  <c r="G39"/>
  <c r="L37"/>
  <c r="G37"/>
  <c r="L35"/>
  <c r="G35"/>
  <c r="L33"/>
  <c r="G33"/>
  <c r="L31"/>
  <c r="L28"/>
  <c r="G28"/>
  <c r="L26"/>
  <c r="G26"/>
  <c r="L23"/>
  <c r="G23"/>
  <c r="L21"/>
  <c r="G21"/>
  <c r="L19"/>
  <c r="G19"/>
  <c r="L16"/>
  <c r="G16"/>
  <c r="L14"/>
  <c r="G14"/>
  <c r="L12"/>
  <c r="G12"/>
  <c r="L139"/>
  <c r="L132"/>
  <c r="L127"/>
  <c r="G127"/>
  <c r="L120"/>
  <c r="G120"/>
  <c r="L116"/>
  <c r="G116"/>
  <c r="L111"/>
  <c r="G111"/>
  <c r="L109"/>
  <c r="G109"/>
  <c r="L106"/>
  <c r="G106"/>
  <c r="L104"/>
  <c r="G104"/>
  <c r="L102"/>
  <c r="L99"/>
  <c r="G99"/>
  <c r="L97"/>
  <c r="L94"/>
  <c r="G94"/>
  <c r="L92"/>
  <c r="G92"/>
  <c r="L89"/>
  <c r="G89"/>
  <c r="L87"/>
  <c r="G87"/>
  <c r="L85"/>
  <c r="L74"/>
  <c r="G74"/>
  <c r="L72"/>
  <c r="G72"/>
  <c r="L70"/>
  <c r="L64"/>
  <c r="L61"/>
  <c r="G61"/>
  <c r="L59"/>
  <c r="G59"/>
  <c r="L57"/>
  <c r="G57"/>
  <c r="L54"/>
  <c r="G54"/>
  <c r="L52"/>
  <c r="G52"/>
  <c r="L50"/>
  <c r="L47"/>
  <c r="G47"/>
  <c r="L45"/>
  <c r="G45"/>
  <c r="L43"/>
  <c r="L40"/>
  <c r="G40"/>
  <c r="L38"/>
  <c r="G38"/>
  <c r="L36"/>
  <c r="G36"/>
  <c r="L34"/>
  <c r="G34"/>
  <c r="L32"/>
  <c r="G32"/>
  <c r="L29"/>
  <c r="G29"/>
  <c r="L27"/>
  <c r="G27"/>
  <c r="L25"/>
  <c r="L22"/>
  <c r="G22"/>
  <c r="L20"/>
  <c r="L17"/>
  <c r="G17"/>
  <c r="L15"/>
  <c r="G15"/>
  <c r="L13"/>
  <c r="G13"/>
  <c r="I6"/>
  <c r="I122"/>
  <c r="L122" s="1"/>
  <c r="I69"/>
  <c r="L69" s="1"/>
  <c r="I56"/>
  <c r="L56" s="1"/>
  <c r="I42"/>
  <c r="L42" s="1"/>
  <c r="I115"/>
  <c r="L115" s="1"/>
  <c r="I96"/>
  <c r="L96" s="1"/>
  <c r="I90"/>
  <c r="L90" s="1"/>
  <c r="I84"/>
  <c r="L84" s="1"/>
  <c r="I48"/>
  <c r="L48" s="1"/>
  <c r="I18"/>
  <c r="L18" s="1"/>
  <c r="I11"/>
  <c r="L11" s="1"/>
  <c r="F8"/>
  <c r="F9"/>
  <c r="F10"/>
  <c r="H85"/>
  <c r="C85" s="1"/>
  <c r="H86"/>
  <c r="C86" s="1"/>
  <c r="D131" l="1"/>
  <c r="D75"/>
  <c r="D138"/>
  <c r="D80"/>
  <c r="D63"/>
  <c r="D145"/>
  <c r="D146"/>
  <c r="L146"/>
  <c r="J143"/>
  <c r="L140"/>
  <c r="L142"/>
  <c r="L138"/>
  <c r="L141"/>
  <c r="L131"/>
  <c r="G136"/>
  <c r="G137"/>
  <c r="G133"/>
  <c r="G135"/>
  <c r="L134"/>
  <c r="G82"/>
  <c r="K83"/>
  <c r="L80"/>
  <c r="L83"/>
  <c r="G78"/>
  <c r="G77"/>
  <c r="K79"/>
  <c r="L75"/>
  <c r="L79"/>
  <c r="L68"/>
  <c r="L67"/>
  <c r="L63"/>
  <c r="G66"/>
  <c r="L65"/>
  <c r="F134"/>
  <c r="F142"/>
  <c r="F68"/>
  <c r="F140"/>
  <c r="F141"/>
  <c r="D101"/>
  <c r="D18"/>
  <c r="D84"/>
  <c r="D48"/>
  <c r="D96"/>
  <c r="D42"/>
  <c r="D69"/>
  <c r="G7"/>
  <c r="F86"/>
  <c r="L6"/>
  <c r="F85"/>
  <c r="G85"/>
  <c r="G64"/>
  <c r="D56"/>
  <c r="G20"/>
  <c r="G102"/>
  <c r="G97"/>
  <c r="G139"/>
  <c r="D6"/>
  <c r="G43"/>
  <c r="G132"/>
  <c r="G70"/>
  <c r="D30"/>
  <c r="D24"/>
  <c r="D11"/>
  <c r="D108"/>
  <c r="D115"/>
  <c r="D90"/>
  <c r="D122"/>
  <c r="G25"/>
  <c r="G50"/>
  <c r="G65" l="1"/>
  <c r="G140"/>
  <c r="G141"/>
  <c r="G142"/>
  <c r="G134"/>
  <c r="F83"/>
  <c r="G83"/>
  <c r="F79"/>
  <c r="G79"/>
  <c r="G68"/>
  <c r="G67"/>
  <c r="G145"/>
  <c r="H58"/>
  <c r="C58" s="1"/>
  <c r="H59"/>
  <c r="C59" s="1"/>
  <c r="H60"/>
  <c r="C60" s="1"/>
  <c r="H61"/>
  <c r="C61" s="1"/>
  <c r="H62"/>
  <c r="C62" s="1"/>
  <c r="AK80"/>
  <c r="G146" l="1"/>
  <c r="D143"/>
  <c r="K61"/>
  <c r="F61"/>
  <c r="K59"/>
  <c r="F59"/>
  <c r="K62"/>
  <c r="F62"/>
  <c r="K60"/>
  <c r="F60"/>
  <c r="K58"/>
  <c r="F58"/>
  <c r="K57"/>
  <c r="A137"/>
  <c r="A124"/>
  <c r="A125" s="1"/>
  <c r="A126" s="1"/>
  <c r="A127" s="1"/>
  <c r="A128" s="1"/>
  <c r="A129" s="1"/>
  <c r="A130" s="1"/>
  <c r="A117"/>
  <c r="A118" s="1"/>
  <c r="A119" s="1"/>
  <c r="A120" s="1"/>
  <c r="A121" s="1"/>
  <c r="A110"/>
  <c r="A111" s="1"/>
  <c r="A112" s="1"/>
  <c r="A113" s="1"/>
  <c r="A114" s="1"/>
  <c r="A103"/>
  <c r="A104" s="1"/>
  <c r="A105" s="1"/>
  <c r="A106" s="1"/>
  <c r="A107" s="1"/>
  <c r="A98"/>
  <c r="A99" s="1"/>
  <c r="A100" s="1"/>
  <c r="A92"/>
  <c r="A93" s="1"/>
  <c r="A94" s="1"/>
  <c r="A95" s="1"/>
  <c r="A86"/>
  <c r="A87" s="1"/>
  <c r="A88" s="1"/>
  <c r="A89" s="1"/>
  <c r="A71"/>
  <c r="A72" s="1"/>
  <c r="A73" s="1"/>
  <c r="A74" s="1"/>
  <c r="A58"/>
  <c r="A59" s="1"/>
  <c r="A60" s="1"/>
  <c r="A61" s="1"/>
  <c r="A62" s="1"/>
  <c r="A50"/>
  <c r="A51" s="1"/>
  <c r="A52" s="1"/>
  <c r="A53" s="1"/>
  <c r="A54" s="1"/>
  <c r="A55" s="1"/>
  <c r="A43"/>
  <c r="A44" s="1"/>
  <c r="A45" s="1"/>
  <c r="A46" s="1"/>
  <c r="A47" s="1"/>
  <c r="A31"/>
  <c r="C56" l="1"/>
  <c r="F57"/>
  <c r="U139"/>
  <c r="U132"/>
  <c r="U130"/>
  <c r="U129"/>
  <c r="U128"/>
  <c r="U127"/>
  <c r="U126"/>
  <c r="U125"/>
  <c r="U124"/>
  <c r="U123"/>
  <c r="U121"/>
  <c r="U120"/>
  <c r="U119"/>
  <c r="U118"/>
  <c r="U117"/>
  <c r="U116"/>
  <c r="U114"/>
  <c r="U113"/>
  <c r="U112"/>
  <c r="U111"/>
  <c r="U110"/>
  <c r="U109"/>
  <c r="U107"/>
  <c r="U106"/>
  <c r="U105"/>
  <c r="U104"/>
  <c r="U103"/>
  <c r="U102"/>
  <c r="U100"/>
  <c r="U99"/>
  <c r="U98"/>
  <c r="U97"/>
  <c r="U95"/>
  <c r="U94"/>
  <c r="U93"/>
  <c r="U92"/>
  <c r="U91"/>
  <c r="U89"/>
  <c r="U88"/>
  <c r="U87"/>
  <c r="U86"/>
  <c r="U85"/>
  <c r="U81"/>
  <c r="U76"/>
  <c r="U74"/>
  <c r="U73"/>
  <c r="U72"/>
  <c r="U71"/>
  <c r="U70"/>
  <c r="U64"/>
  <c r="U62"/>
  <c r="U61"/>
  <c r="U60"/>
  <c r="U59"/>
  <c r="U58"/>
  <c r="U57"/>
  <c r="U55"/>
  <c r="U54"/>
  <c r="U53"/>
  <c r="U52"/>
  <c r="U51"/>
  <c r="U50"/>
  <c r="U49"/>
  <c r="U47"/>
  <c r="U46"/>
  <c r="U45"/>
  <c r="U44"/>
  <c r="U43"/>
  <c r="U41"/>
  <c r="U40"/>
  <c r="U39"/>
  <c r="U38"/>
  <c r="U37"/>
  <c r="U36"/>
  <c r="U35"/>
  <c r="U34"/>
  <c r="U33"/>
  <c r="U32"/>
  <c r="U31"/>
  <c r="U29"/>
  <c r="U27"/>
  <c r="U26"/>
  <c r="U25"/>
  <c r="U23"/>
  <c r="U22"/>
  <c r="U21"/>
  <c r="U20"/>
  <c r="U19"/>
  <c r="U17"/>
  <c r="U16"/>
  <c r="U15"/>
  <c r="U14"/>
  <c r="U13"/>
  <c r="U12"/>
  <c r="U10"/>
  <c r="U9"/>
  <c r="U8"/>
  <c r="U7"/>
  <c r="V138"/>
  <c r="V131"/>
  <c r="V122"/>
  <c r="V115"/>
  <c r="V108"/>
  <c r="V101"/>
  <c r="V96"/>
  <c r="V90"/>
  <c r="V84"/>
  <c r="V80"/>
  <c r="V69"/>
  <c r="V63"/>
  <c r="V56"/>
  <c r="V48"/>
  <c r="V42"/>
  <c r="V30"/>
  <c r="V24"/>
  <c r="V18"/>
  <c r="V11"/>
  <c r="V6"/>
  <c r="H139"/>
  <c r="H137"/>
  <c r="K137" s="1"/>
  <c r="H136"/>
  <c r="K136" s="1"/>
  <c r="H135"/>
  <c r="K135" s="1"/>
  <c r="H133"/>
  <c r="K133" s="1"/>
  <c r="H132"/>
  <c r="H130"/>
  <c r="H129"/>
  <c r="H128"/>
  <c r="H127"/>
  <c r="H126"/>
  <c r="H125"/>
  <c r="H124"/>
  <c r="H123"/>
  <c r="H121"/>
  <c r="H120"/>
  <c r="H119"/>
  <c r="H118"/>
  <c r="H117"/>
  <c r="H116"/>
  <c r="H114"/>
  <c r="H113"/>
  <c r="H112"/>
  <c r="H111"/>
  <c r="H110"/>
  <c r="H109"/>
  <c r="H106"/>
  <c r="H105"/>
  <c r="H104"/>
  <c r="H103"/>
  <c r="H102"/>
  <c r="H100"/>
  <c r="H99"/>
  <c r="H98"/>
  <c r="H97"/>
  <c r="H95"/>
  <c r="H94"/>
  <c r="H93"/>
  <c r="H92"/>
  <c r="H91"/>
  <c r="H89"/>
  <c r="H88"/>
  <c r="H87"/>
  <c r="H82"/>
  <c r="K82" s="1"/>
  <c r="H81"/>
  <c r="H77"/>
  <c r="K77" s="1"/>
  <c r="H78"/>
  <c r="K78" s="1"/>
  <c r="H76"/>
  <c r="H74"/>
  <c r="H73"/>
  <c r="H72"/>
  <c r="H71"/>
  <c r="H70"/>
  <c r="H66"/>
  <c r="K66" s="1"/>
  <c r="H64"/>
  <c r="H55"/>
  <c r="C55" s="1"/>
  <c r="F54"/>
  <c r="H53"/>
  <c r="C53" s="1"/>
  <c r="H52"/>
  <c r="C52" s="1"/>
  <c r="H51"/>
  <c r="C51" s="1"/>
  <c r="H50"/>
  <c r="C50" s="1"/>
  <c r="H49"/>
  <c r="C49" s="1"/>
  <c r="H47"/>
  <c r="C47" s="1"/>
  <c r="H46"/>
  <c r="C46" s="1"/>
  <c r="H45"/>
  <c r="C45" s="1"/>
  <c r="H44"/>
  <c r="C44" s="1"/>
  <c r="H43"/>
  <c r="C43" s="1"/>
  <c r="H41"/>
  <c r="C41" s="1"/>
  <c r="H40"/>
  <c r="C40" s="1"/>
  <c r="H39"/>
  <c r="C39" s="1"/>
  <c r="H38"/>
  <c r="C38" s="1"/>
  <c r="H37"/>
  <c r="C37" s="1"/>
  <c r="H36"/>
  <c r="C36" s="1"/>
  <c r="H35"/>
  <c r="C35" s="1"/>
  <c r="H34"/>
  <c r="C34" s="1"/>
  <c r="H33"/>
  <c r="C33" s="1"/>
  <c r="H32"/>
  <c r="C32" s="1"/>
  <c r="H31"/>
  <c r="C31" s="1"/>
  <c r="H23"/>
  <c r="C23" s="1"/>
  <c r="H22"/>
  <c r="C22" s="1"/>
  <c r="H21"/>
  <c r="C21" s="1"/>
  <c r="H20"/>
  <c r="C20" s="1"/>
  <c r="H19"/>
  <c r="C19" s="1"/>
  <c r="H17"/>
  <c r="C17" s="1"/>
  <c r="H16"/>
  <c r="C16" s="1"/>
  <c r="H15"/>
  <c r="C15" s="1"/>
  <c r="H14"/>
  <c r="C14" s="1"/>
  <c r="H13"/>
  <c r="C13" s="1"/>
  <c r="H12"/>
  <c r="C12" s="1"/>
  <c r="H7"/>
  <c r="C7" s="1"/>
  <c r="BN139"/>
  <c r="BN138"/>
  <c r="BN130"/>
  <c r="BN129"/>
  <c r="BN128"/>
  <c r="BN127"/>
  <c r="BN126"/>
  <c r="BN125"/>
  <c r="BN124"/>
  <c r="BN123"/>
  <c r="BN122"/>
  <c r="BN100"/>
  <c r="BN99"/>
  <c r="BN98"/>
  <c r="BN97"/>
  <c r="BN96"/>
  <c r="BN95"/>
  <c r="BN94"/>
  <c r="BN93"/>
  <c r="BN92"/>
  <c r="BN91"/>
  <c r="BO90"/>
  <c r="BN89"/>
  <c r="BN88"/>
  <c r="BN87"/>
  <c r="BN86"/>
  <c r="BN85"/>
  <c r="BN84"/>
  <c r="BN76"/>
  <c r="BN75"/>
  <c r="BN74"/>
  <c r="BN73"/>
  <c r="BN72"/>
  <c r="BN71"/>
  <c r="BN70"/>
  <c r="BN69"/>
  <c r="BN61"/>
  <c r="BN60"/>
  <c r="BN59"/>
  <c r="BN58"/>
  <c r="BN57"/>
  <c r="BO56"/>
  <c r="BO48"/>
  <c r="BN55"/>
  <c r="BN54"/>
  <c r="BN53"/>
  <c r="BN52"/>
  <c r="BN51"/>
  <c r="BN50"/>
  <c r="BN49"/>
  <c r="BO30"/>
  <c r="BN41"/>
  <c r="BN37"/>
  <c r="BN34"/>
  <c r="BN33"/>
  <c r="BN32"/>
  <c r="BN31"/>
  <c r="BN6"/>
  <c r="BN18"/>
  <c r="BN24"/>
  <c r="BN29"/>
  <c r="BN28"/>
  <c r="BN27"/>
  <c r="BN26"/>
  <c r="BN25"/>
  <c r="BN23"/>
  <c r="BN22"/>
  <c r="BN21"/>
  <c r="BN20"/>
  <c r="BN19"/>
  <c r="BN7"/>
  <c r="BN8"/>
  <c r="BN9"/>
  <c r="BN10"/>
  <c r="BE122"/>
  <c r="BD122" l="1"/>
  <c r="H63"/>
  <c r="H131"/>
  <c r="H138"/>
  <c r="H75"/>
  <c r="H80"/>
  <c r="K67"/>
  <c r="K65"/>
  <c r="F13"/>
  <c r="F17"/>
  <c r="F20"/>
  <c r="F22"/>
  <c r="F25"/>
  <c r="F27"/>
  <c r="F32"/>
  <c r="F34"/>
  <c r="F36"/>
  <c r="F38"/>
  <c r="F40"/>
  <c r="F45"/>
  <c r="F47"/>
  <c r="C64"/>
  <c r="C70"/>
  <c r="F70" s="1"/>
  <c r="C72"/>
  <c r="F72" s="1"/>
  <c r="C74"/>
  <c r="F74" s="1"/>
  <c r="C78"/>
  <c r="F78" s="1"/>
  <c r="C82"/>
  <c r="F82" s="1"/>
  <c r="C87"/>
  <c r="F87" s="1"/>
  <c r="C89"/>
  <c r="F89" s="1"/>
  <c r="C92"/>
  <c r="F92" s="1"/>
  <c r="C94"/>
  <c r="F94" s="1"/>
  <c r="C97"/>
  <c r="C99"/>
  <c r="F99" s="1"/>
  <c r="C102"/>
  <c r="C104"/>
  <c r="F104" s="1"/>
  <c r="C106"/>
  <c r="F106" s="1"/>
  <c r="C109"/>
  <c r="F109" s="1"/>
  <c r="C111"/>
  <c r="F111" s="1"/>
  <c r="C113"/>
  <c r="F113" s="1"/>
  <c r="C116"/>
  <c r="F116" s="1"/>
  <c r="C118"/>
  <c r="F118" s="1"/>
  <c r="C120"/>
  <c r="F120" s="1"/>
  <c r="C123"/>
  <c r="F123" s="1"/>
  <c r="C125"/>
  <c r="F125" s="1"/>
  <c r="C127"/>
  <c r="F127" s="1"/>
  <c r="C129"/>
  <c r="F129" s="1"/>
  <c r="C132"/>
  <c r="C133"/>
  <c r="F133" s="1"/>
  <c r="C136"/>
  <c r="F136" s="1"/>
  <c r="C139"/>
  <c r="F12"/>
  <c r="F14"/>
  <c r="F16"/>
  <c r="F19"/>
  <c r="F21"/>
  <c r="F23"/>
  <c r="F26"/>
  <c r="F28"/>
  <c r="F31"/>
  <c r="F33"/>
  <c r="F35"/>
  <c r="F37"/>
  <c r="F39"/>
  <c r="F41"/>
  <c r="F44"/>
  <c r="F46"/>
  <c r="C66"/>
  <c r="F66" s="1"/>
  <c r="C71"/>
  <c r="F71" s="1"/>
  <c r="C73"/>
  <c r="F73" s="1"/>
  <c r="C76"/>
  <c r="C77"/>
  <c r="F77" s="1"/>
  <c r="C81"/>
  <c r="C88"/>
  <c r="F88" s="1"/>
  <c r="C91"/>
  <c r="F91" s="1"/>
  <c r="C93"/>
  <c r="F93" s="1"/>
  <c r="C95"/>
  <c r="F95" s="1"/>
  <c r="C98"/>
  <c r="F98" s="1"/>
  <c r="C100"/>
  <c r="F100" s="1"/>
  <c r="C103"/>
  <c r="F103" s="1"/>
  <c r="C105"/>
  <c r="F105" s="1"/>
  <c r="C107"/>
  <c r="C110"/>
  <c r="F110" s="1"/>
  <c r="C112"/>
  <c r="F112" s="1"/>
  <c r="C114"/>
  <c r="F114" s="1"/>
  <c r="C117"/>
  <c r="F117" s="1"/>
  <c r="C119"/>
  <c r="F119" s="1"/>
  <c r="C121"/>
  <c r="F121" s="1"/>
  <c r="C124"/>
  <c r="F124" s="1"/>
  <c r="C126"/>
  <c r="F126" s="1"/>
  <c r="C128"/>
  <c r="C130"/>
  <c r="F130" s="1"/>
  <c r="C135"/>
  <c r="F135" s="1"/>
  <c r="C137"/>
  <c r="F137" s="1"/>
  <c r="F29"/>
  <c r="F49"/>
  <c r="F51"/>
  <c r="F53"/>
  <c r="F55"/>
  <c r="F50"/>
  <c r="F52"/>
  <c r="BN48"/>
  <c r="H145"/>
  <c r="BD90"/>
  <c r="BE90"/>
  <c r="H24"/>
  <c r="U138"/>
  <c r="U131"/>
  <c r="U122"/>
  <c r="U115"/>
  <c r="U108"/>
  <c r="U101"/>
  <c r="U96"/>
  <c r="U90"/>
  <c r="U84"/>
  <c r="U80"/>
  <c r="U75"/>
  <c r="U69"/>
  <c r="U63"/>
  <c r="U56"/>
  <c r="U48"/>
  <c r="U30"/>
  <c r="U24"/>
  <c r="U18"/>
  <c r="U11"/>
  <c r="U6"/>
  <c r="U42"/>
  <c r="BN56"/>
  <c r="BN90"/>
  <c r="BN30"/>
  <c r="CD6"/>
  <c r="CD11"/>
  <c r="CD18"/>
  <c r="CD24"/>
  <c r="CD30"/>
  <c r="CD42"/>
  <c r="CD48"/>
  <c r="CD56"/>
  <c r="CD63"/>
  <c r="CD75"/>
  <c r="CD84"/>
  <c r="CD90"/>
  <c r="CD101"/>
  <c r="CD122"/>
  <c r="AP48"/>
  <c r="AF56"/>
  <c r="DO139"/>
  <c r="DG139"/>
  <c r="DB139"/>
  <c r="BX139"/>
  <c r="BS139"/>
  <c r="BI139"/>
  <c r="AY139"/>
  <c r="AO139"/>
  <c r="AJ139"/>
  <c r="Z139"/>
  <c r="P139"/>
  <c r="CI138"/>
  <c r="BT138"/>
  <c r="BJ138"/>
  <c r="AZ138"/>
  <c r="AK138"/>
  <c r="AF138"/>
  <c r="AA138"/>
  <c r="DO132"/>
  <c r="DG132"/>
  <c r="DB132"/>
  <c r="BX132"/>
  <c r="BS132"/>
  <c r="BI132"/>
  <c r="AY132"/>
  <c r="AO132"/>
  <c r="AJ132"/>
  <c r="AE132"/>
  <c r="P132"/>
  <c r="DB131"/>
  <c r="CI131"/>
  <c r="BY131"/>
  <c r="BJ131"/>
  <c r="AZ131"/>
  <c r="AP131"/>
  <c r="AK131"/>
  <c r="AF131"/>
  <c r="AA131"/>
  <c r="DO130"/>
  <c r="DG130"/>
  <c r="DB130"/>
  <c r="BI130"/>
  <c r="AY130"/>
  <c r="AO130"/>
  <c r="AJ130"/>
  <c r="AE130"/>
  <c r="P130"/>
  <c r="DO129"/>
  <c r="DG129"/>
  <c r="DB129"/>
  <c r="BI129"/>
  <c r="AY129"/>
  <c r="AO129"/>
  <c r="AJ129"/>
  <c r="AE129"/>
  <c r="P129"/>
  <c r="DO128"/>
  <c r="DG128"/>
  <c r="DB128"/>
  <c r="BI128"/>
  <c r="AY128"/>
  <c r="AO128"/>
  <c r="AJ128"/>
  <c r="AE128"/>
  <c r="P128"/>
  <c r="DO127"/>
  <c r="DG127"/>
  <c r="DB127"/>
  <c r="BI127"/>
  <c r="AY127"/>
  <c r="AO127"/>
  <c r="AJ127"/>
  <c r="AE127"/>
  <c r="P127"/>
  <c r="DO126"/>
  <c r="DG126"/>
  <c r="DB126"/>
  <c r="BI126"/>
  <c r="AY126"/>
  <c r="AO126"/>
  <c r="AJ126"/>
  <c r="AE126"/>
  <c r="P126"/>
  <c r="DO125"/>
  <c r="DG125"/>
  <c r="DB125"/>
  <c r="BX125"/>
  <c r="BI125"/>
  <c r="AY125"/>
  <c r="AO125"/>
  <c r="AJ125"/>
  <c r="AE125"/>
  <c r="P125"/>
  <c r="DO124"/>
  <c r="DG124"/>
  <c r="DB124"/>
  <c r="BI124"/>
  <c r="AY124"/>
  <c r="AO124"/>
  <c r="AJ124"/>
  <c r="AE124"/>
  <c r="P124"/>
  <c r="DO123"/>
  <c r="DG123"/>
  <c r="DB123"/>
  <c r="BS123"/>
  <c r="BI123"/>
  <c r="AO123"/>
  <c r="AJ123"/>
  <c r="AE123"/>
  <c r="P123"/>
  <c r="DP122"/>
  <c r="DB122"/>
  <c r="CI122"/>
  <c r="BY122"/>
  <c r="BT122"/>
  <c r="BJ122"/>
  <c r="AZ122"/>
  <c r="AP122"/>
  <c r="AK122"/>
  <c r="AF122"/>
  <c r="AA122"/>
  <c r="DO121"/>
  <c r="DG121"/>
  <c r="DB121"/>
  <c r="BX121"/>
  <c r="BS121"/>
  <c r="BN121"/>
  <c r="BI121"/>
  <c r="AY121"/>
  <c r="AO121"/>
  <c r="AJ121"/>
  <c r="AE121"/>
  <c r="Z121"/>
  <c r="P121"/>
  <c r="DO120"/>
  <c r="DG120"/>
  <c r="DB120"/>
  <c r="BS120"/>
  <c r="BN120"/>
  <c r="BI120"/>
  <c r="AY120"/>
  <c r="AO120"/>
  <c r="AE120"/>
  <c r="Z120"/>
  <c r="P120"/>
  <c r="DO119"/>
  <c r="DG119"/>
  <c r="DB119"/>
  <c r="BX119"/>
  <c r="BS119"/>
  <c r="BN119"/>
  <c r="BI119"/>
  <c r="AY119"/>
  <c r="AO119"/>
  <c r="AJ119"/>
  <c r="AE119"/>
  <c r="Z119"/>
  <c r="P119"/>
  <c r="DO118"/>
  <c r="DG118"/>
  <c r="DB118"/>
  <c r="BX118"/>
  <c r="BS118"/>
  <c r="BN118"/>
  <c r="BI118"/>
  <c r="AY118"/>
  <c r="AO118"/>
  <c r="AJ118"/>
  <c r="AE118"/>
  <c r="Z118"/>
  <c r="P118"/>
  <c r="DO117"/>
  <c r="DG117"/>
  <c r="DB117"/>
  <c r="BX117"/>
  <c r="BS117"/>
  <c r="BN117"/>
  <c r="BI117"/>
  <c r="AY117"/>
  <c r="AO117"/>
  <c r="AJ117"/>
  <c r="AE117"/>
  <c r="Z117"/>
  <c r="P117"/>
  <c r="DO116"/>
  <c r="DB116"/>
  <c r="BX116"/>
  <c r="BS116"/>
  <c r="BN116"/>
  <c r="BI116"/>
  <c r="AY116"/>
  <c r="AO116"/>
  <c r="AJ116"/>
  <c r="AE116"/>
  <c r="Z116"/>
  <c r="P116"/>
  <c r="DP115"/>
  <c r="DB115"/>
  <c r="CI115"/>
  <c r="BY115"/>
  <c r="BT115"/>
  <c r="BO115"/>
  <c r="BJ115"/>
  <c r="AZ115"/>
  <c r="AP115"/>
  <c r="AK115"/>
  <c r="AF115"/>
  <c r="DO114"/>
  <c r="DG114"/>
  <c r="DB114"/>
  <c r="BX114"/>
  <c r="BS114"/>
  <c r="BI114"/>
  <c r="AY114"/>
  <c r="AO114"/>
  <c r="AJ114"/>
  <c r="AE114"/>
  <c r="P114"/>
  <c r="DO113"/>
  <c r="DG113"/>
  <c r="DB113"/>
  <c r="BX113"/>
  <c r="BS113"/>
  <c r="BI113"/>
  <c r="AY113"/>
  <c r="AO113"/>
  <c r="AJ113"/>
  <c r="AE113"/>
  <c r="P113"/>
  <c r="DO112"/>
  <c r="DG112"/>
  <c r="DB112"/>
  <c r="BX112"/>
  <c r="BS112"/>
  <c r="BI112"/>
  <c r="AY112"/>
  <c r="AO112"/>
  <c r="AJ112"/>
  <c r="AE112"/>
  <c r="P112"/>
  <c r="DO111"/>
  <c r="DG111"/>
  <c r="DB111"/>
  <c r="BX111"/>
  <c r="BS111"/>
  <c r="BI111"/>
  <c r="AY111"/>
  <c r="AO111"/>
  <c r="AJ111"/>
  <c r="AE111"/>
  <c r="P111"/>
  <c r="DO110"/>
  <c r="DG110"/>
  <c r="DB110"/>
  <c r="BX110"/>
  <c r="BS110"/>
  <c r="BI110"/>
  <c r="AY110"/>
  <c r="AO110"/>
  <c r="AJ110"/>
  <c r="AE110"/>
  <c r="Z110"/>
  <c r="P110"/>
  <c r="DO109"/>
  <c r="DG109"/>
  <c r="DB109"/>
  <c r="BX109"/>
  <c r="BS109"/>
  <c r="BI109"/>
  <c r="AY109"/>
  <c r="AO109"/>
  <c r="AJ109"/>
  <c r="AE109"/>
  <c r="P109"/>
  <c r="DP108"/>
  <c r="DH108"/>
  <c r="BY108"/>
  <c r="BJ108"/>
  <c r="AZ108"/>
  <c r="AP108"/>
  <c r="AK108"/>
  <c r="AF108"/>
  <c r="AA108"/>
  <c r="DO107"/>
  <c r="DG107"/>
  <c r="DB107"/>
  <c r="BS107"/>
  <c r="BI107"/>
  <c r="AY107"/>
  <c r="AO107"/>
  <c r="AJ107"/>
  <c r="AE107"/>
  <c r="P107"/>
  <c r="DO106"/>
  <c r="DG106"/>
  <c r="DB106"/>
  <c r="BS106"/>
  <c r="BI106"/>
  <c r="AY106"/>
  <c r="AO106"/>
  <c r="AJ106"/>
  <c r="AE106"/>
  <c r="P106"/>
  <c r="DO105"/>
  <c r="DG105"/>
  <c r="DB105"/>
  <c r="BS105"/>
  <c r="BI105"/>
  <c r="AY105"/>
  <c r="AO105"/>
  <c r="AJ105"/>
  <c r="AE105"/>
  <c r="P105"/>
  <c r="DO104"/>
  <c r="DG104"/>
  <c r="DB104"/>
  <c r="BS104"/>
  <c r="BI104"/>
  <c r="AY104"/>
  <c r="AO104"/>
  <c r="AJ104"/>
  <c r="AE104"/>
  <c r="P104"/>
  <c r="DO103"/>
  <c r="DG103"/>
  <c r="DB103"/>
  <c r="BS103"/>
  <c r="BI103"/>
  <c r="AY103"/>
  <c r="AO103"/>
  <c r="AJ103"/>
  <c r="AE103"/>
  <c r="P103"/>
  <c r="DO102"/>
  <c r="DG102"/>
  <c r="DB102"/>
  <c r="BS102"/>
  <c r="BN102"/>
  <c r="BI102"/>
  <c r="AY102"/>
  <c r="AO102"/>
  <c r="AJ102"/>
  <c r="AE102"/>
  <c r="P102"/>
  <c r="DP101"/>
  <c r="DG101"/>
  <c r="CI101"/>
  <c r="BT101"/>
  <c r="BO101"/>
  <c r="BJ101"/>
  <c r="AZ101"/>
  <c r="AP101"/>
  <c r="AK101"/>
  <c r="AF101"/>
  <c r="DO100"/>
  <c r="DG100"/>
  <c r="DB100"/>
  <c r="BX100"/>
  <c r="BS100"/>
  <c r="BI100"/>
  <c r="AY100"/>
  <c r="AO100"/>
  <c r="AJ100"/>
  <c r="AE100"/>
  <c r="P100"/>
  <c r="DO99"/>
  <c r="DG99"/>
  <c r="DB99"/>
  <c r="BX99"/>
  <c r="BS99"/>
  <c r="BI99"/>
  <c r="AY99"/>
  <c r="AO99"/>
  <c r="AJ99"/>
  <c r="AE99"/>
  <c r="P99"/>
  <c r="DO98"/>
  <c r="DG98"/>
  <c r="DB98"/>
  <c r="BX98"/>
  <c r="BS98"/>
  <c r="BI98"/>
  <c r="AY98"/>
  <c r="AO98"/>
  <c r="AJ98"/>
  <c r="AE98"/>
  <c r="P98"/>
  <c r="DO97"/>
  <c r="DG97"/>
  <c r="DB97"/>
  <c r="BX97"/>
  <c r="BS97"/>
  <c r="BI97"/>
  <c r="AY97"/>
  <c r="AO97"/>
  <c r="AJ97"/>
  <c r="AE97"/>
  <c r="Z97"/>
  <c r="P97"/>
  <c r="DP96"/>
  <c r="DB96"/>
  <c r="CI96"/>
  <c r="BT96"/>
  <c r="BJ96"/>
  <c r="AZ96"/>
  <c r="AP96"/>
  <c r="AK96"/>
  <c r="AF96"/>
  <c r="DO95"/>
  <c r="DG95"/>
  <c r="DB95"/>
  <c r="BX95"/>
  <c r="BS95"/>
  <c r="BI95"/>
  <c r="AY95"/>
  <c r="AO95"/>
  <c r="AJ95"/>
  <c r="AE95"/>
  <c r="P95"/>
  <c r="DO94"/>
  <c r="DG94"/>
  <c r="DB94"/>
  <c r="BX94"/>
  <c r="BS94"/>
  <c r="BI94"/>
  <c r="AY94"/>
  <c r="AO94"/>
  <c r="AJ94"/>
  <c r="AE94"/>
  <c r="P94"/>
  <c r="DO93"/>
  <c r="DG93"/>
  <c r="DB93"/>
  <c r="BX93"/>
  <c r="BS93"/>
  <c r="BI93"/>
  <c r="AY93"/>
  <c r="AO93"/>
  <c r="AJ93"/>
  <c r="AE93"/>
  <c r="Z93"/>
  <c r="P93"/>
  <c r="DO92"/>
  <c r="DG92"/>
  <c r="DB92"/>
  <c r="BX92"/>
  <c r="BS92"/>
  <c r="BI92"/>
  <c r="AY92"/>
  <c r="AO92"/>
  <c r="AJ92"/>
  <c r="AE92"/>
  <c r="P92"/>
  <c r="DO91"/>
  <c r="DG91"/>
  <c r="DB91"/>
  <c r="BX91"/>
  <c r="BS91"/>
  <c r="BI91"/>
  <c r="AY91"/>
  <c r="AO91"/>
  <c r="AE91"/>
  <c r="P91"/>
  <c r="DP90"/>
  <c r="CI90"/>
  <c r="BY90"/>
  <c r="BT90"/>
  <c r="BJ90"/>
  <c r="AZ90"/>
  <c r="AP90"/>
  <c r="AK90"/>
  <c r="AF90"/>
  <c r="DO89"/>
  <c r="DG89"/>
  <c r="DB89"/>
  <c r="BS89"/>
  <c r="BI89"/>
  <c r="AY89"/>
  <c r="AO89"/>
  <c r="AJ89"/>
  <c r="AE89"/>
  <c r="P89"/>
  <c r="DO88"/>
  <c r="DG88"/>
  <c r="DB88"/>
  <c r="BS88"/>
  <c r="BI88"/>
  <c r="AY88"/>
  <c r="AO88"/>
  <c r="AJ88"/>
  <c r="AE88"/>
  <c r="P88"/>
  <c r="DO87"/>
  <c r="DG87"/>
  <c r="DB87"/>
  <c r="BX87"/>
  <c r="BS87"/>
  <c r="BI87"/>
  <c r="AY87"/>
  <c r="AO87"/>
  <c r="AJ87"/>
  <c r="P87"/>
  <c r="DO86"/>
  <c r="DG86"/>
  <c r="DB86"/>
  <c r="BX86"/>
  <c r="BS86"/>
  <c r="BI86"/>
  <c r="AY86"/>
  <c r="AJ86"/>
  <c r="Z86"/>
  <c r="P86"/>
  <c r="DO85"/>
  <c r="DG85"/>
  <c r="DB85"/>
  <c r="BX85"/>
  <c r="BS85"/>
  <c r="BI85"/>
  <c r="AY85"/>
  <c r="AJ85"/>
  <c r="Z85"/>
  <c r="P85"/>
  <c r="DP84"/>
  <c r="CI84"/>
  <c r="BY84"/>
  <c r="BT84"/>
  <c r="BJ84"/>
  <c r="AZ84"/>
  <c r="AP84"/>
  <c r="AK84"/>
  <c r="DO81"/>
  <c r="DG81"/>
  <c r="DB81"/>
  <c r="CC81"/>
  <c r="BX81"/>
  <c r="BS81"/>
  <c r="BI81"/>
  <c r="AY81"/>
  <c r="AO81"/>
  <c r="AJ81"/>
  <c r="AE81"/>
  <c r="Z81"/>
  <c r="P81"/>
  <c r="DP80"/>
  <c r="DH80"/>
  <c r="DB80"/>
  <c r="CI80"/>
  <c r="BY80"/>
  <c r="BJ80"/>
  <c r="AZ80"/>
  <c r="AP80"/>
  <c r="AF80"/>
  <c r="DO76"/>
  <c r="DG76"/>
  <c r="DB76"/>
  <c r="BX76"/>
  <c r="BS76"/>
  <c r="BI76"/>
  <c r="AY76"/>
  <c r="AO76"/>
  <c r="AJ76"/>
  <c r="P76"/>
  <c r="DB75"/>
  <c r="CI75"/>
  <c r="BY75"/>
  <c r="BT75"/>
  <c r="BJ75"/>
  <c r="AZ75"/>
  <c r="AO75"/>
  <c r="AK75"/>
  <c r="AA75"/>
  <c r="DO74"/>
  <c r="DG74"/>
  <c r="DB74"/>
  <c r="CC74"/>
  <c r="BX74"/>
  <c r="BS74"/>
  <c r="BI74"/>
  <c r="AY74"/>
  <c r="AO74"/>
  <c r="AJ74"/>
  <c r="AE74"/>
  <c r="P74"/>
  <c r="DO73"/>
  <c r="DG73"/>
  <c r="DB73"/>
  <c r="CC73"/>
  <c r="BX73"/>
  <c r="BS73"/>
  <c r="BI73"/>
  <c r="AY73"/>
  <c r="AO73"/>
  <c r="AJ73"/>
  <c r="AE73"/>
  <c r="P73"/>
  <c r="DO72"/>
  <c r="DG72"/>
  <c r="DB72"/>
  <c r="CC72"/>
  <c r="BX72"/>
  <c r="BS72"/>
  <c r="BI72"/>
  <c r="AY72"/>
  <c r="AO72"/>
  <c r="AJ72"/>
  <c r="AE72"/>
  <c r="P72"/>
  <c r="DO71"/>
  <c r="DG71"/>
  <c r="DB71"/>
  <c r="CC71"/>
  <c r="BX71"/>
  <c r="BS71"/>
  <c r="BI71"/>
  <c r="AY71"/>
  <c r="AO71"/>
  <c r="AJ71"/>
  <c r="AE71"/>
  <c r="P71"/>
  <c r="DO70"/>
  <c r="DG70"/>
  <c r="DB70"/>
  <c r="CC70"/>
  <c r="BX70"/>
  <c r="BS70"/>
  <c r="BI70"/>
  <c r="AY70"/>
  <c r="AO70"/>
  <c r="AJ70"/>
  <c r="AE70"/>
  <c r="Z70"/>
  <c r="P70"/>
  <c r="DO69"/>
  <c r="BT69"/>
  <c r="BJ69"/>
  <c r="AZ69"/>
  <c r="AK69"/>
  <c r="AF69"/>
  <c r="DO64"/>
  <c r="DG64"/>
  <c r="DB64"/>
  <c r="BS64"/>
  <c r="BI64"/>
  <c r="AY64"/>
  <c r="AO64"/>
  <c r="AJ64"/>
  <c r="AE64"/>
  <c r="Z64"/>
  <c r="P64"/>
  <c r="DP63"/>
  <c r="DH63"/>
  <c r="CI63"/>
  <c r="BY63"/>
  <c r="BJ63"/>
  <c r="AZ63"/>
  <c r="AP63"/>
  <c r="AK63"/>
  <c r="AA63"/>
  <c r="DO62"/>
  <c r="DG62"/>
  <c r="DB62"/>
  <c r="BX62"/>
  <c r="BI62"/>
  <c r="AY62"/>
  <c r="AJ62"/>
  <c r="AE62"/>
  <c r="P62"/>
  <c r="DO61"/>
  <c r="DG61"/>
  <c r="DB61"/>
  <c r="BX61"/>
  <c r="AY61"/>
  <c r="AO61"/>
  <c r="AJ61"/>
  <c r="AE61"/>
  <c r="P61"/>
  <c r="DO60"/>
  <c r="DG60"/>
  <c r="DB60"/>
  <c r="BI60"/>
  <c r="AY60"/>
  <c r="AO60"/>
  <c r="AJ60"/>
  <c r="P60"/>
  <c r="DO59"/>
  <c r="DG59"/>
  <c r="DB59"/>
  <c r="BI59"/>
  <c r="AY59"/>
  <c r="AO59"/>
  <c r="AJ59"/>
  <c r="AE59"/>
  <c r="Z59"/>
  <c r="P59"/>
  <c r="DO58"/>
  <c r="DG58"/>
  <c r="DB58"/>
  <c r="BI58"/>
  <c r="AY58"/>
  <c r="AO58"/>
  <c r="AJ58"/>
  <c r="AE58"/>
  <c r="P58"/>
  <c r="DO57"/>
  <c r="DG57"/>
  <c r="DB57"/>
  <c r="BI57"/>
  <c r="AY57"/>
  <c r="AO57"/>
  <c r="AJ57"/>
  <c r="AE57"/>
  <c r="P57"/>
  <c r="DP56"/>
  <c r="CI56"/>
  <c r="BY56"/>
  <c r="BT56"/>
  <c r="BJ56"/>
  <c r="AZ56"/>
  <c r="AP56"/>
  <c r="AK56"/>
  <c r="DO55"/>
  <c r="DG55"/>
  <c r="DB55"/>
  <c r="CC55"/>
  <c r="BX55"/>
  <c r="BS55"/>
  <c r="BI55"/>
  <c r="AY55"/>
  <c r="AJ55"/>
  <c r="AE55"/>
  <c r="Z55"/>
  <c r="P55"/>
  <c r="DO54"/>
  <c r="DG54"/>
  <c r="DB54"/>
  <c r="CC54"/>
  <c r="BS54"/>
  <c r="BI54"/>
  <c r="AY54"/>
  <c r="AJ54"/>
  <c r="AE54"/>
  <c r="P54"/>
  <c r="DO53"/>
  <c r="DG53"/>
  <c r="DB53"/>
  <c r="CC53"/>
  <c r="BS53"/>
  <c r="BI53"/>
  <c r="AY53"/>
  <c r="AE53"/>
  <c r="P53"/>
  <c r="DO52"/>
  <c r="DG52"/>
  <c r="DB52"/>
  <c r="CC52"/>
  <c r="BS52"/>
  <c r="BI52"/>
  <c r="AY52"/>
  <c r="AJ52"/>
  <c r="AE52"/>
  <c r="P52"/>
  <c r="DO51"/>
  <c r="DG51"/>
  <c r="DB51"/>
  <c r="CC51"/>
  <c r="BS51"/>
  <c r="BI51"/>
  <c r="AY51"/>
  <c r="AJ51"/>
  <c r="P51"/>
  <c r="DO50"/>
  <c r="DG50"/>
  <c r="DB50"/>
  <c r="CC50"/>
  <c r="BS50"/>
  <c r="BI50"/>
  <c r="AY50"/>
  <c r="AO50"/>
  <c r="AJ50"/>
  <c r="AE50"/>
  <c r="P50"/>
  <c r="DO49"/>
  <c r="DG49"/>
  <c r="DB49"/>
  <c r="CC49"/>
  <c r="BS49"/>
  <c r="BI49"/>
  <c r="AY49"/>
  <c r="AO49"/>
  <c r="AJ49"/>
  <c r="AE49"/>
  <c r="Z49"/>
  <c r="P49"/>
  <c r="DP48"/>
  <c r="CI48"/>
  <c r="BT48"/>
  <c r="BJ48"/>
  <c r="AZ48"/>
  <c r="AK48"/>
  <c r="AF48"/>
  <c r="DO47"/>
  <c r="DG47"/>
  <c r="DB47"/>
  <c r="BS47"/>
  <c r="BI47"/>
  <c r="AY47"/>
  <c r="AJ47"/>
  <c r="AE47"/>
  <c r="Z47"/>
  <c r="P47"/>
  <c r="DO46"/>
  <c r="DG46"/>
  <c r="DB46"/>
  <c r="BX46"/>
  <c r="BS46"/>
  <c r="BI46"/>
  <c r="AY46"/>
  <c r="AO46"/>
  <c r="AJ46"/>
  <c r="AE46"/>
  <c r="Z46"/>
  <c r="P46"/>
  <c r="DO45"/>
  <c r="DG45"/>
  <c r="DB45"/>
  <c r="BS45"/>
  <c r="BI45"/>
  <c r="AY45"/>
  <c r="AO45"/>
  <c r="AJ45"/>
  <c r="AE45"/>
  <c r="P45"/>
  <c r="DO44"/>
  <c r="DG44"/>
  <c r="DB44"/>
  <c r="BS44"/>
  <c r="BI44"/>
  <c r="AY44"/>
  <c r="AO44"/>
  <c r="AJ44"/>
  <c r="AE44"/>
  <c r="P44"/>
  <c r="DO43"/>
  <c r="DG43"/>
  <c r="DB43"/>
  <c r="BX43"/>
  <c r="BS43"/>
  <c r="BI43"/>
  <c r="AY43"/>
  <c r="AO43"/>
  <c r="AJ43"/>
  <c r="AE43"/>
  <c r="Z43"/>
  <c r="P43"/>
  <c r="DP42"/>
  <c r="DH42"/>
  <c r="CI42"/>
  <c r="BY42"/>
  <c r="BJ42"/>
  <c r="AZ42"/>
  <c r="AP42"/>
  <c r="AK42"/>
  <c r="AF42"/>
  <c r="DO41"/>
  <c r="DG41"/>
  <c r="DB41"/>
  <c r="BS41"/>
  <c r="BI41"/>
  <c r="AY41"/>
  <c r="AJ41"/>
  <c r="AE41"/>
  <c r="Z41"/>
  <c r="P41"/>
  <c r="DO40"/>
  <c r="DG40"/>
  <c r="DB40"/>
  <c r="BS40"/>
  <c r="BI40"/>
  <c r="AY40"/>
  <c r="AJ40"/>
  <c r="AE40"/>
  <c r="Z40"/>
  <c r="P40"/>
  <c r="DO39"/>
  <c r="DG39"/>
  <c r="DB39"/>
  <c r="BS39"/>
  <c r="BI39"/>
  <c r="AY39"/>
  <c r="AJ39"/>
  <c r="AE39"/>
  <c r="Z39"/>
  <c r="P39"/>
  <c r="DO38"/>
  <c r="DG38"/>
  <c r="DB38"/>
  <c r="BS38"/>
  <c r="BI38"/>
  <c r="AY38"/>
  <c r="AJ38"/>
  <c r="AE38"/>
  <c r="Z38"/>
  <c r="P38"/>
  <c r="DO37"/>
  <c r="DG37"/>
  <c r="DB37"/>
  <c r="BS37"/>
  <c r="BI37"/>
  <c r="AY37"/>
  <c r="AO37"/>
  <c r="AJ37"/>
  <c r="AE37"/>
  <c r="Z37"/>
  <c r="P37"/>
  <c r="DO36"/>
  <c r="DG36"/>
  <c r="DB36"/>
  <c r="BS36"/>
  <c r="BI36"/>
  <c r="AY36"/>
  <c r="AJ36"/>
  <c r="AE36"/>
  <c r="P36"/>
  <c r="DO35"/>
  <c r="DG35"/>
  <c r="DB35"/>
  <c r="BX35"/>
  <c r="BS35"/>
  <c r="BI35"/>
  <c r="AY35"/>
  <c r="AJ35"/>
  <c r="AE35"/>
  <c r="P35"/>
  <c r="DO34"/>
  <c r="DG34"/>
  <c r="DB34"/>
  <c r="BS34"/>
  <c r="BI34"/>
  <c r="AY34"/>
  <c r="AJ34"/>
  <c r="AE34"/>
  <c r="P34"/>
  <c r="DO33"/>
  <c r="DG33"/>
  <c r="DB33"/>
  <c r="BS33"/>
  <c r="BI33"/>
  <c r="AY33"/>
  <c r="AJ33"/>
  <c r="AE33"/>
  <c r="P33"/>
  <c r="DO32"/>
  <c r="DG32"/>
  <c r="DB32"/>
  <c r="BS32"/>
  <c r="BI32"/>
  <c r="AY32"/>
  <c r="AJ32"/>
  <c r="AE32"/>
  <c r="P32"/>
  <c r="DO31"/>
  <c r="DG31"/>
  <c r="DB31"/>
  <c r="BS31"/>
  <c r="BI31"/>
  <c r="AY31"/>
  <c r="AJ31"/>
  <c r="AE31"/>
  <c r="Z31"/>
  <c r="P31"/>
  <c r="DP30"/>
  <c r="CI30"/>
  <c r="BY30"/>
  <c r="BT30"/>
  <c r="BJ30"/>
  <c r="AZ30"/>
  <c r="AP30"/>
  <c r="AK30"/>
  <c r="AF30"/>
  <c r="DO27"/>
  <c r="DG27"/>
  <c r="DB27"/>
  <c r="BX27"/>
  <c r="BS27"/>
  <c r="BI27"/>
  <c r="AY27"/>
  <c r="AO27"/>
  <c r="AJ27"/>
  <c r="AE27"/>
  <c r="Z27"/>
  <c r="P27"/>
  <c r="DO29"/>
  <c r="DB29"/>
  <c r="BX29"/>
  <c r="BS29"/>
  <c r="BI29"/>
  <c r="AY29"/>
  <c r="AJ29"/>
  <c r="AE29"/>
  <c r="Z29"/>
  <c r="P29"/>
  <c r="DO28"/>
  <c r="DG28"/>
  <c r="DB28"/>
  <c r="BX28"/>
  <c r="BS28"/>
  <c r="BI28"/>
  <c r="AY28"/>
  <c r="AJ28"/>
  <c r="AE28"/>
  <c r="Z28"/>
  <c r="P28"/>
  <c r="DO26"/>
  <c r="DG26"/>
  <c r="DB26"/>
  <c r="BX26"/>
  <c r="BS26"/>
  <c r="BI26"/>
  <c r="AY26"/>
  <c r="AJ26"/>
  <c r="AE26"/>
  <c r="Z26"/>
  <c r="P26"/>
  <c r="DO25"/>
  <c r="DG25"/>
  <c r="DB25"/>
  <c r="BX25"/>
  <c r="BS25"/>
  <c r="BI25"/>
  <c r="AY25"/>
  <c r="AJ25"/>
  <c r="AE25"/>
  <c r="Z25"/>
  <c r="P25"/>
  <c r="DP24"/>
  <c r="DH24"/>
  <c r="DC24"/>
  <c r="CI24"/>
  <c r="BY24"/>
  <c r="BT24"/>
  <c r="BJ24"/>
  <c r="AZ24"/>
  <c r="AP24"/>
  <c r="AK24"/>
  <c r="AF24"/>
  <c r="DO23"/>
  <c r="DG23"/>
  <c r="DB23"/>
  <c r="CC23"/>
  <c r="BX23"/>
  <c r="BS23"/>
  <c r="BI23"/>
  <c r="AY23"/>
  <c r="AO23"/>
  <c r="AJ23"/>
  <c r="AE23"/>
  <c r="Z23"/>
  <c r="P23"/>
  <c r="DO22"/>
  <c r="DG22"/>
  <c r="DB22"/>
  <c r="CC22"/>
  <c r="BX22"/>
  <c r="BS22"/>
  <c r="BI22"/>
  <c r="AY22"/>
  <c r="AO22"/>
  <c r="AJ22"/>
  <c r="AE22"/>
  <c r="Z22"/>
  <c r="P22"/>
  <c r="DO21"/>
  <c r="DG21"/>
  <c r="DB21"/>
  <c r="CC21"/>
  <c r="BX21"/>
  <c r="BS21"/>
  <c r="BI21"/>
  <c r="AY21"/>
  <c r="AO21"/>
  <c r="AJ21"/>
  <c r="AE21"/>
  <c r="Z21"/>
  <c r="P21"/>
  <c r="DO20"/>
  <c r="DG20"/>
  <c r="DB20"/>
  <c r="CC20"/>
  <c r="BX20"/>
  <c r="BS20"/>
  <c r="BI20"/>
  <c r="AY20"/>
  <c r="AO20"/>
  <c r="AJ20"/>
  <c r="AE20"/>
  <c r="Z20"/>
  <c r="P20"/>
  <c r="DO19"/>
  <c r="DG19"/>
  <c r="DB19"/>
  <c r="CC19"/>
  <c r="BX19"/>
  <c r="BS19"/>
  <c r="BI19"/>
  <c r="AY19"/>
  <c r="AO19"/>
  <c r="AJ19"/>
  <c r="AE19"/>
  <c r="Z19"/>
  <c r="P19"/>
  <c r="DP18"/>
  <c r="DH18"/>
  <c r="DC18"/>
  <c r="CI18"/>
  <c r="BY18"/>
  <c r="BT18"/>
  <c r="BI18"/>
  <c r="AZ18"/>
  <c r="AK18"/>
  <c r="AF18"/>
  <c r="DO15"/>
  <c r="DG15"/>
  <c r="DB15"/>
  <c r="BX15"/>
  <c r="BS15"/>
  <c r="BI15"/>
  <c r="AY15"/>
  <c r="AO15"/>
  <c r="AJ15"/>
  <c r="AE15"/>
  <c r="P15"/>
  <c r="DO17"/>
  <c r="DG17"/>
  <c r="DB17"/>
  <c r="BX17"/>
  <c r="BS17"/>
  <c r="BI17"/>
  <c r="AY17"/>
  <c r="AO17"/>
  <c r="AJ17"/>
  <c r="AE17"/>
  <c r="P17"/>
  <c r="DO16"/>
  <c r="DG16"/>
  <c r="DB16"/>
  <c r="BX16"/>
  <c r="BS16"/>
  <c r="BI16"/>
  <c r="AY16"/>
  <c r="AO16"/>
  <c r="AJ16"/>
  <c r="AE16"/>
  <c r="P16"/>
  <c r="DO14"/>
  <c r="DG14"/>
  <c r="DB14"/>
  <c r="BX14"/>
  <c r="BS14"/>
  <c r="BI14"/>
  <c r="AY14"/>
  <c r="AO14"/>
  <c r="AJ14"/>
  <c r="AE14"/>
  <c r="Z14"/>
  <c r="P14"/>
  <c r="DO13"/>
  <c r="DG13"/>
  <c r="DB13"/>
  <c r="BX13"/>
  <c r="BS13"/>
  <c r="BI13"/>
  <c r="AY13"/>
  <c r="AO13"/>
  <c r="AJ13"/>
  <c r="AE13"/>
  <c r="Z13"/>
  <c r="P13"/>
  <c r="DO12"/>
  <c r="DG12"/>
  <c r="DB12"/>
  <c r="BX12"/>
  <c r="BS12"/>
  <c r="BI12"/>
  <c r="AY12"/>
  <c r="AO12"/>
  <c r="AJ12"/>
  <c r="AE12"/>
  <c r="Z12"/>
  <c r="P12"/>
  <c r="DP11"/>
  <c r="CI11"/>
  <c r="BY11"/>
  <c r="BJ11"/>
  <c r="AZ11"/>
  <c r="AP11"/>
  <c r="AK11"/>
  <c r="AF11"/>
  <c r="DO10"/>
  <c r="DG10"/>
  <c r="DB10"/>
  <c r="CC10"/>
  <c r="BS10"/>
  <c r="BI10"/>
  <c r="AY10"/>
  <c r="AJ10"/>
  <c r="AE10"/>
  <c r="Z10"/>
  <c r="P10"/>
  <c r="DO9"/>
  <c r="DG9"/>
  <c r="DB9"/>
  <c r="CC9"/>
  <c r="BS9"/>
  <c r="BI9"/>
  <c r="AY9"/>
  <c r="AO9"/>
  <c r="AJ9"/>
  <c r="AE9"/>
  <c r="Z9"/>
  <c r="P9"/>
  <c r="DO8"/>
  <c r="DG8"/>
  <c r="DB8"/>
  <c r="BS8"/>
  <c r="BI8"/>
  <c r="AY8"/>
  <c r="AJ8"/>
  <c r="AE8"/>
  <c r="Z8"/>
  <c r="P8"/>
  <c r="DO7"/>
  <c r="DG7"/>
  <c r="DB7"/>
  <c r="BS7"/>
  <c r="BI7"/>
  <c r="AY7"/>
  <c r="AO7"/>
  <c r="AJ7"/>
  <c r="AE7"/>
  <c r="Z7"/>
  <c r="P7"/>
  <c r="DP6"/>
  <c r="DH6"/>
  <c r="BY6"/>
  <c r="BT6"/>
  <c r="AZ6"/>
  <c r="AP6"/>
  <c r="AK6"/>
  <c r="AF6"/>
  <c r="F107" l="1"/>
  <c r="F102"/>
  <c r="K145"/>
  <c r="C146"/>
  <c r="AA115"/>
  <c r="AA101"/>
  <c r="AA96"/>
  <c r="AA90"/>
  <c r="AA84"/>
  <c r="AA69"/>
  <c r="AA48"/>
  <c r="AA42"/>
  <c r="AA30"/>
  <c r="AA24"/>
  <c r="AA18"/>
  <c r="AA6"/>
  <c r="F128"/>
  <c r="F43"/>
  <c r="C75"/>
  <c r="C63"/>
  <c r="C80"/>
  <c r="C138"/>
  <c r="C131"/>
  <c r="C145"/>
  <c r="F145" s="1"/>
  <c r="F97"/>
  <c r="F81"/>
  <c r="F76"/>
  <c r="F65"/>
  <c r="H146"/>
  <c r="K146" s="1"/>
  <c r="F139"/>
  <c r="F132"/>
  <c r="F64"/>
  <c r="F67"/>
  <c r="C101"/>
  <c r="C90"/>
  <c r="C18"/>
  <c r="C122"/>
  <c r="C84"/>
  <c r="F84" s="1"/>
  <c r="C30"/>
  <c r="C108"/>
  <c r="C115"/>
  <c r="C96"/>
  <c r="C69"/>
  <c r="C42"/>
  <c r="C11"/>
  <c r="C24"/>
  <c r="BS80"/>
  <c r="BT80"/>
  <c r="CC138"/>
  <c r="CC80"/>
  <c r="C48"/>
  <c r="V143"/>
  <c r="C6"/>
  <c r="DP138"/>
  <c r="CI6"/>
  <c r="CH6"/>
  <c r="BY138"/>
  <c r="CC96"/>
  <c r="CD96"/>
  <c r="F7"/>
  <c r="F15"/>
  <c r="BX48"/>
  <c r="BY48"/>
  <c r="BS131"/>
  <c r="BT131"/>
  <c r="Q6"/>
  <c r="Q11"/>
  <c r="Q69"/>
  <c r="Q101"/>
  <c r="I108"/>
  <c r="Q108"/>
  <c r="Q122"/>
  <c r="Q138"/>
  <c r="Q18"/>
  <c r="Q24"/>
  <c r="Q30"/>
  <c r="Q42"/>
  <c r="Q48"/>
  <c r="Q56"/>
  <c r="Q63"/>
  <c r="Q75"/>
  <c r="Q80"/>
  <c r="Q84"/>
  <c r="Q90"/>
  <c r="Q96"/>
  <c r="Q115"/>
  <c r="Q131"/>
  <c r="BD131"/>
  <c r="BE131"/>
  <c r="CC131"/>
  <c r="CD131"/>
  <c r="CC115"/>
  <c r="CD115"/>
  <c r="DG6"/>
  <c r="CC101"/>
  <c r="CC56"/>
  <c r="BX56"/>
  <c r="CC122"/>
  <c r="CC108"/>
  <c r="U143"/>
  <c r="G122"/>
  <c r="H30"/>
  <c r="K30" s="1"/>
  <c r="H108"/>
  <c r="H101"/>
  <c r="H42"/>
  <c r="K42" s="1"/>
  <c r="G131"/>
  <c r="G11"/>
  <c r="H48"/>
  <c r="H56"/>
  <c r="H90"/>
  <c r="H122"/>
  <c r="G6"/>
  <c r="K50"/>
  <c r="DO90"/>
  <c r="AY18"/>
  <c r="BX18"/>
  <c r="AE48"/>
  <c r="AO48"/>
  <c r="AE18"/>
  <c r="Z80"/>
  <c r="H96"/>
  <c r="P131"/>
  <c r="M143" s="1"/>
  <c r="AE6"/>
  <c r="AJ6"/>
  <c r="AO6"/>
  <c r="CC11"/>
  <c r="DB11"/>
  <c r="K28"/>
  <c r="P30"/>
  <c r="K87"/>
  <c r="K128"/>
  <c r="DG18"/>
  <c r="P69"/>
  <c r="Z75"/>
  <c r="AJ75"/>
  <c r="Z84"/>
  <c r="AE84"/>
  <c r="AJ84"/>
  <c r="AO84"/>
  <c r="DO96"/>
  <c r="K100"/>
  <c r="K104"/>
  <c r="BX108"/>
  <c r="DB108"/>
  <c r="CC6"/>
  <c r="DB6"/>
  <c r="K7"/>
  <c r="K8"/>
  <c r="P11"/>
  <c r="DO11"/>
  <c r="K15"/>
  <c r="K38"/>
  <c r="K43"/>
  <c r="K54"/>
  <c r="AJ56"/>
  <c r="BI56"/>
  <c r="K95"/>
  <c r="K119"/>
  <c r="Z122"/>
  <c r="AE122"/>
  <c r="AJ122"/>
  <c r="AO122"/>
  <c r="AY122"/>
  <c r="BI122"/>
  <c r="BS122"/>
  <c r="BX122"/>
  <c r="DG122"/>
  <c r="DO122"/>
  <c r="K124"/>
  <c r="K34"/>
  <c r="K47"/>
  <c r="AY48"/>
  <c r="BS48"/>
  <c r="CC48"/>
  <c r="DB48"/>
  <c r="CC63"/>
  <c r="DB63"/>
  <c r="AY69"/>
  <c r="BS69"/>
  <c r="CC69"/>
  <c r="AY75"/>
  <c r="BI75"/>
  <c r="BS75"/>
  <c r="BX75"/>
  <c r="CC75"/>
  <c r="P90"/>
  <c r="Z90"/>
  <c r="AE90"/>
  <c r="AJ90"/>
  <c r="AO90"/>
  <c r="AY90"/>
  <c r="BI90"/>
  <c r="BS90"/>
  <c r="BX90"/>
  <c r="CC90"/>
  <c r="DB90"/>
  <c r="K91"/>
  <c r="P108"/>
  <c r="AE108"/>
  <c r="AJ108"/>
  <c r="DO108"/>
  <c r="K113"/>
  <c r="Z115"/>
  <c r="AE115"/>
  <c r="AJ115"/>
  <c r="AO115"/>
  <c r="AY115"/>
  <c r="BI115"/>
  <c r="BS115"/>
  <c r="BX115"/>
  <c r="DO115"/>
  <c r="H6"/>
  <c r="BS6"/>
  <c r="P84"/>
  <c r="AY84"/>
  <c r="BI84"/>
  <c r="BS84"/>
  <c r="BX84"/>
  <c r="CC84"/>
  <c r="DB84"/>
  <c r="DO84"/>
  <c r="K85"/>
  <c r="K89"/>
  <c r="K93"/>
  <c r="P96"/>
  <c r="Z96"/>
  <c r="AE96"/>
  <c r="AJ96"/>
  <c r="AO96"/>
  <c r="AY96"/>
  <c r="BI96"/>
  <c r="BS96"/>
  <c r="K98"/>
  <c r="P101"/>
  <c r="Z101"/>
  <c r="AE101"/>
  <c r="AJ101"/>
  <c r="AO101"/>
  <c r="AY101"/>
  <c r="BI101"/>
  <c r="BN101"/>
  <c r="BS101"/>
  <c r="DB101"/>
  <c r="P6"/>
  <c r="AY6"/>
  <c r="K10"/>
  <c r="H11"/>
  <c r="AE11"/>
  <c r="AY11"/>
  <c r="BS11"/>
  <c r="K16"/>
  <c r="P18"/>
  <c r="DO18"/>
  <c r="K19"/>
  <c r="K22"/>
  <c r="Z24"/>
  <c r="AJ24"/>
  <c r="BI24"/>
  <c r="BX24"/>
  <c r="DG24"/>
  <c r="DO24"/>
  <c r="K25"/>
  <c r="K27"/>
  <c r="AE30"/>
  <c r="AO30"/>
  <c r="AY30"/>
  <c r="BS30"/>
  <c r="CC30"/>
  <c r="DB30"/>
  <c r="K32"/>
  <c r="K36"/>
  <c r="K40"/>
  <c r="Z42"/>
  <c r="AJ42"/>
  <c r="BI42"/>
  <c r="BX42"/>
  <c r="DG42"/>
  <c r="DO42"/>
  <c r="K45"/>
  <c r="P48"/>
  <c r="K52"/>
  <c r="DO56"/>
  <c r="Z63"/>
  <c r="AJ63"/>
  <c r="BS63"/>
  <c r="AE69"/>
  <c r="AO69"/>
  <c r="DB69"/>
  <c r="P75"/>
  <c r="DO75"/>
  <c r="P80"/>
  <c r="AE80"/>
  <c r="AJ80"/>
  <c r="AO80"/>
  <c r="AY80"/>
  <c r="BI80"/>
  <c r="BX80"/>
  <c r="DG80"/>
  <c r="DO80"/>
  <c r="DO101"/>
  <c r="K102"/>
  <c r="K106"/>
  <c r="Z108"/>
  <c r="AO108"/>
  <c r="AY108"/>
  <c r="BI108"/>
  <c r="BS108"/>
  <c r="DG108"/>
  <c r="K111"/>
  <c r="P115"/>
  <c r="K117"/>
  <c r="K121"/>
  <c r="P122"/>
  <c r="K126"/>
  <c r="Z131"/>
  <c r="AE131"/>
  <c r="AJ131"/>
  <c r="AO131"/>
  <c r="AY131"/>
  <c r="BI131"/>
  <c r="BX131"/>
  <c r="DO131"/>
  <c r="Z6"/>
  <c r="BX6"/>
  <c r="DO6"/>
  <c r="K9"/>
  <c r="Z11"/>
  <c r="AJ11"/>
  <c r="BI11"/>
  <c r="BX11"/>
  <c r="K12"/>
  <c r="K13"/>
  <c r="K14"/>
  <c r="K17"/>
  <c r="H18"/>
  <c r="Z18"/>
  <c r="AJ18"/>
  <c r="BS18"/>
  <c r="CC18"/>
  <c r="DB18"/>
  <c r="K20"/>
  <c r="K21"/>
  <c r="K23"/>
  <c r="P24"/>
  <c r="AE24"/>
  <c r="AO24"/>
  <c r="AY24"/>
  <c r="BS24"/>
  <c r="CC24"/>
  <c r="DB24"/>
  <c r="K26"/>
  <c r="K29"/>
  <c r="Z30"/>
  <c r="AJ30"/>
  <c r="BI30"/>
  <c r="BX30"/>
  <c r="DO30"/>
  <c r="K31"/>
  <c r="K33"/>
  <c r="K35"/>
  <c r="K37"/>
  <c r="K39"/>
  <c r="K41"/>
  <c r="P42"/>
  <c r="AE42"/>
  <c r="AO42"/>
  <c r="AY42"/>
  <c r="BS42"/>
  <c r="CC42"/>
  <c r="DB42"/>
  <c r="K44"/>
  <c r="K46"/>
  <c r="Z48"/>
  <c r="AJ48"/>
  <c r="BI48"/>
  <c r="DO48"/>
  <c r="K49"/>
  <c r="K51"/>
  <c r="K53"/>
  <c r="K55"/>
  <c r="P56"/>
  <c r="AE56"/>
  <c r="AO56"/>
  <c r="AY56"/>
  <c r="BS56"/>
  <c r="DB56"/>
  <c r="P63"/>
  <c r="AE63"/>
  <c r="AO63"/>
  <c r="AY63"/>
  <c r="BI63"/>
  <c r="BX63"/>
  <c r="DG63"/>
  <c r="DO63"/>
  <c r="K64"/>
  <c r="H69"/>
  <c r="Z69"/>
  <c r="AJ69"/>
  <c r="BI69"/>
  <c r="BX69"/>
  <c r="DG69"/>
  <c r="K70"/>
  <c r="K71"/>
  <c r="K72"/>
  <c r="K73"/>
  <c r="K74"/>
  <c r="K76"/>
  <c r="K81"/>
  <c r="K86"/>
  <c r="K88"/>
  <c r="K92"/>
  <c r="K94"/>
  <c r="K97"/>
  <c r="K99"/>
  <c r="K103"/>
  <c r="K105"/>
  <c r="K107"/>
  <c r="K109"/>
  <c r="H84"/>
  <c r="K110"/>
  <c r="K112"/>
  <c r="K114"/>
  <c r="BN115"/>
  <c r="K116"/>
  <c r="K118"/>
  <c r="K120"/>
  <c r="K123"/>
  <c r="K125"/>
  <c r="K127"/>
  <c r="K129"/>
  <c r="H115"/>
  <c r="K130"/>
  <c r="K132"/>
  <c r="Z138"/>
  <c r="AJ138"/>
  <c r="BI138"/>
  <c r="BX138"/>
  <c r="DO138"/>
  <c r="K139"/>
  <c r="P138"/>
  <c r="AE138"/>
  <c r="AO138"/>
  <c r="AY138"/>
  <c r="BS138"/>
  <c r="DB138"/>
  <c r="DH143"/>
  <c r="F146" l="1"/>
  <c r="K108"/>
  <c r="C143"/>
  <c r="DC143"/>
  <c r="BY143"/>
  <c r="H143"/>
  <c r="CH143"/>
  <c r="BJ143"/>
  <c r="DP143"/>
  <c r="CI143"/>
  <c r="BT143"/>
  <c r="CD143"/>
  <c r="AZ143"/>
  <c r="BO143"/>
  <c r="AK143"/>
  <c r="AF143"/>
  <c r="AP143"/>
  <c r="L108"/>
  <c r="I143"/>
  <c r="Q143"/>
  <c r="BD143"/>
  <c r="BE143"/>
  <c r="K138"/>
  <c r="F131"/>
  <c r="F122"/>
  <c r="K56"/>
  <c r="K24"/>
  <c r="G84"/>
  <c r="K11"/>
  <c r="K6"/>
  <c r="G69"/>
  <c r="K122"/>
  <c r="G138"/>
  <c r="G42"/>
  <c r="G30"/>
  <c r="F11"/>
  <c r="K48"/>
  <c r="F6"/>
  <c r="DO143"/>
  <c r="BI143"/>
  <c r="AJ143"/>
  <c r="CC143"/>
  <c r="AY143"/>
  <c r="AE143"/>
  <c r="P143"/>
  <c r="K131"/>
  <c r="K90"/>
  <c r="K80"/>
  <c r="K69"/>
  <c r="K18"/>
  <c r="DG143"/>
  <c r="BX143"/>
  <c r="Z143"/>
  <c r="BS143"/>
  <c r="AO143"/>
  <c r="BN143"/>
  <c r="K101"/>
  <c r="K96"/>
  <c r="K115"/>
  <c r="K84"/>
  <c r="K75"/>
  <c r="K63"/>
  <c r="G24"/>
  <c r="L143" l="1"/>
  <c r="F108"/>
  <c r="G108"/>
  <c r="F75"/>
  <c r="G75"/>
  <c r="F96"/>
  <c r="G96"/>
  <c r="F101"/>
  <c r="G101"/>
  <c r="F80"/>
  <c r="G80"/>
  <c r="F90"/>
  <c r="G90"/>
  <c r="F56"/>
  <c r="G56"/>
  <c r="F115"/>
  <c r="G115"/>
  <c r="F48"/>
  <c r="G48"/>
  <c r="F63"/>
  <c r="G63"/>
  <c r="F18"/>
  <c r="G18"/>
  <c r="F30"/>
  <c r="F42"/>
  <c r="F24"/>
  <c r="F138"/>
  <c r="F69"/>
  <c r="G143"/>
  <c r="K143"/>
  <c r="F143" l="1"/>
  <c r="AA11" l="1"/>
  <c r="DB143"/>
  <c r="AA143" l="1"/>
</calcChain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<sst xmlns="http://schemas.openxmlformats.org/spreadsheetml/2006/main" count="293" uniqueCount="176">
  <si>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</si>
  <si>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</si>
  <si>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</si>
  <si>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</si>
  <si>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</si>
  <si>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</si>
  <si>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</si>
  <si>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</si>
  <si>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</si>
  <si>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</si>
  <si>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</si>
  <si>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</si>
  <si>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</si>
  <si>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</si>
  <si>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</si>
  <si>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</si>
  <si>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</si>
  <si>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</si>
  <si>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</si>
  <si>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</si>
  <si>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</si>
  <si>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</si>
  <si>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</si>
  <si>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</si>
  <si>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</si>
  <si>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</si>
  <si>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</si>
  <si>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</si>
  <si>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</si>
  <si>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</si>
  <si>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</si>
  <si>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</si>
  <si>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</si>
  <si>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</si>
  <si>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</si>
  <si>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</si>
  <si>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</si>
  <si>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</si>
  <si>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</si>
  <si>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</si>
  <si>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</si>
  <si>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</si>
  <si>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</si>
  <si>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</si>
  <si>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</si>
  <si>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</si>
  <si>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</si>
  <si>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</si>
  <si>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</si>
  <si>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</si>
  <si>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</si>
  <si>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</si>
  <si>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</si>
  <si>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</si>
  <si>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</si>
  <si>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</si>
  <si>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</si>
  <si>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</si>
  <si>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</si>
  <si>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</si>
  <si>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</si>
  <si>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</si>
  <si>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</si>
  <si>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</si>
  <si>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</si>
  <si>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</si>
  <si>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</si>
  <si>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</si>
  <si>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</si>
  <si>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</si>
  <si>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</si>
  <si>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</si>
  <si>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</si>
  <si>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</si>
  <si>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</si>
  <si>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</si>
  <si>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</si>
  <si>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</si>
  <si>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</si>
  <si>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</si>
  <si>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</si>
  <si>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</si>
  <si>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</si>
  <si>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</si>
  <si>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</si>
  <si>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</si>
  <si>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</si>
  <si>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</si>
  <si>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</si>
  <si>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</si>
  <si>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</si>
  <si>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</si>
  <si>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</si>
  <si>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</si>
  <si>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</si>
  <si>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</si>
  <si>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</si>
  <si>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</si>
  <si>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</si>
  <si>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</si>
  <si>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</si>
  <si>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</si>
  <si>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</si>
  <si>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</si>
  <si>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</si>
  <si>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</si>
  <si>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</si>
  <si>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</si>
  <si>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</si>
  <si>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</si>
  <si>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</si>
  <si>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</si>
  <si>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</si>
  <si>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</si>
  <si>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 xml:space="preserve"> 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</si>
  <si>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</si>
  <si>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</si>
  <si>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</si>
  <si>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</si>
  <si>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</si>
  <si>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</si>
  <si>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</si>
  <si>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</si>
  <si>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</si>
  <si>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</si>
  <si>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</si>
  <si>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</si>
  <si>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</si>
  <si>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</si>
  <si>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</si>
  <si>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</si>
  <si>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</si>
  <si>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</si>
  <si>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</si>
  <si>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</si>
  <si>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</si>
  <si>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</si>
  <si>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</si>
  <si>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</si>
  <si>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</si>
  <si>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</si>
  <si>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</si>
  <si>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</si>
  <si>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</si>
  <si>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</si>
  <si>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</si>
  <si>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</si>
  <si>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</si>
  <si>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>Исполнено на 01.04.2021</t>
  </si>
  <si>
    <t>Исполнение налоговых и неналоговых доходов бюджетов поселений на 01.04.2022 (рублей)</t>
  </si>
  <si>
    <t>Утверждено на 2022 год</t>
  </si>
  <si>
    <t>Исполнено на 01.04.2022</t>
  </si>
  <si>
    <t>Процент исполнения доходов на 01.04.2022</t>
  </si>
  <si>
    <t>Темп роста (снижения) (январь-март 2022 к январю-марту 2021)</t>
  </si>
  <si>
    <t>Утверждено на 2022  год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</si>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</sst>
</file>

<file path=xl/styles.xml><?xml version="1.0" encoding="utf-8"?>
<styleSheet xmlns="http://schemas.openxmlformats.org/spreadsheetml/2006/main">
  <numFmts count="1">
    <numFmt numFmtId="164" formatCode="0.0%"/>
  </numFmts>
  <fonts count="18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5" fillId="0" borderId="6">
      <alignment horizontal="right"/>
    </xf>
    <xf numFmtId="0" fontId="16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18">
    <xf numFmtId="0" fontId="0" fillId="0" borderId="0" xfId="0"/>
    <xf numFmtId="0" fontId="3" fillId="0" borderId="0" xfId="1" applyAlignment="1">
      <alignment horizontal="justify"/>
    </xf>
    <xf numFmtId="0" fontId="3" fillId="0" borderId="0" xfId="1"/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0" fontId="12" fillId="0" borderId="0" xfId="1" applyFont="1"/>
    <xf numFmtId="0" fontId="5" fillId="16" borderId="3" xfId="1" applyFont="1" applyFill="1" applyBorder="1" applyAlignment="1">
      <alignment vertical="top" wrapText="1" readingOrder="1"/>
    </xf>
    <xf numFmtId="0" fontId="4" fillId="15" borderId="3" xfId="1" applyFont="1" applyFill="1" applyBorder="1" applyAlignment="1">
      <alignment vertical="top" wrapText="1" readingOrder="1"/>
    </xf>
    <xf numFmtId="4" fontId="4" fillId="15" borderId="2" xfId="1" applyNumberFormat="1" applyFont="1" applyFill="1" applyBorder="1" applyAlignment="1">
      <alignment horizontal="right" shrinkToFit="1"/>
    </xf>
    <xf numFmtId="0" fontId="13" fillId="0" borderId="0" xfId="1" applyFont="1" applyAlignment="1">
      <alignment vertical="center"/>
    </xf>
    <xf numFmtId="0" fontId="4" fillId="0" borderId="2" xfId="1" applyFont="1" applyBorder="1" applyAlignment="1">
      <alignment horizontal="justify" vertical="top"/>
    </xf>
    <xf numFmtId="0" fontId="9" fillId="0" borderId="0" xfId="1" applyFont="1" applyAlignment="1">
      <alignment vertical="top"/>
    </xf>
    <xf numFmtId="0" fontId="7" fillId="0" borderId="1" xfId="1" applyFont="1" applyBorder="1" applyAlignment="1">
      <alignment horizontal="center" vertical="top"/>
    </xf>
    <xf numFmtId="4" fontId="4" fillId="15" borderId="2" xfId="1" applyNumberFormat="1" applyFont="1" applyFill="1" applyBorder="1" applyAlignment="1">
      <alignment wrapText="1"/>
    </xf>
    <xf numFmtId="0" fontId="4" fillId="15" borderId="2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2" xfId="1" applyFont="1" applyBorder="1" applyAlignment="1">
      <alignment horizontal="center" wrapText="1"/>
    </xf>
    <xf numFmtId="0" fontId="13" fillId="0" borderId="0" xfId="1" applyFont="1"/>
    <xf numFmtId="0" fontId="4" fillId="0" borderId="2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4" fillId="15" borderId="2" xfId="1" applyNumberFormat="1" applyFont="1" applyFill="1" applyBorder="1" applyAlignment="1">
      <alignment horizontal="right" wrapText="1"/>
    </xf>
    <xf numFmtId="4" fontId="5" fillId="16" borderId="2" xfId="1" applyNumberFormat="1" applyFont="1" applyFill="1" applyBorder="1" applyAlignment="1">
      <alignment horizontal="right" shrinkToFit="1"/>
    </xf>
    <xf numFmtId="164" fontId="5" fillId="16" borderId="2" xfId="1" applyNumberFormat="1" applyFont="1" applyFill="1" applyBorder="1" applyAlignment="1">
      <alignment horizontal="right"/>
    </xf>
    <xf numFmtId="4" fontId="4" fillId="15" borderId="3" xfId="1" applyNumberFormat="1" applyFont="1" applyFill="1" applyBorder="1" applyAlignment="1">
      <alignment wrapText="1" readingOrder="1"/>
    </xf>
    <xf numFmtId="164" fontId="4" fillId="15" borderId="2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horizontal="right"/>
    </xf>
    <xf numFmtId="164" fontId="5" fillId="16" borderId="2" xfId="1" applyNumberFormat="1" applyFont="1" applyFill="1" applyBorder="1" applyAlignment="1">
      <alignment horizontal="right" shrinkToFit="1"/>
    </xf>
    <xf numFmtId="4" fontId="5" fillId="16" borderId="3" xfId="1" applyNumberFormat="1" applyFont="1" applyFill="1" applyBorder="1" applyAlignment="1">
      <alignment wrapText="1" readingOrder="1"/>
    </xf>
    <xf numFmtId="0" fontId="11" fillId="0" borderId="0" xfId="1" applyFont="1"/>
    <xf numFmtId="4" fontId="3" fillId="15" borderId="0" xfId="1" applyNumberFormat="1" applyFill="1" applyBorder="1"/>
    <xf numFmtId="0" fontId="4" fillId="15" borderId="0" xfId="1" applyFont="1" applyFill="1"/>
    <xf numFmtId="4" fontId="5" fillId="16" borderId="2" xfId="1" applyNumberFormat="1" applyFont="1" applyFill="1" applyBorder="1" applyAlignment="1">
      <alignment wrapText="1" readingOrder="1"/>
    </xf>
    <xf numFmtId="4" fontId="14" fillId="0" borderId="2" xfId="0" applyNumberFormat="1" applyFont="1" applyBorder="1"/>
    <xf numFmtId="4" fontId="4" fillId="15" borderId="0" xfId="1" applyNumberFormat="1" applyFont="1" applyFill="1" applyBorder="1"/>
    <xf numFmtId="164" fontId="5" fillId="15" borderId="2" xfId="1" applyNumberFormat="1" applyFont="1" applyFill="1" applyBorder="1" applyAlignment="1">
      <alignment horizontal="right"/>
    </xf>
    <xf numFmtId="4" fontId="5" fillId="15" borderId="0" xfId="1" applyNumberFormat="1" applyFont="1" applyFill="1" applyBorder="1" applyAlignment="1">
      <alignment horizontal="right"/>
    </xf>
    <xf numFmtId="4" fontId="14" fillId="15" borderId="2" xfId="0" applyNumberFormat="1" applyFont="1" applyFill="1" applyBorder="1"/>
    <xf numFmtId="0" fontId="5" fillId="16" borderId="5" xfId="1" applyFont="1" applyFill="1" applyBorder="1" applyAlignment="1">
      <alignment horizontal="justify" vertical="center" wrapText="1"/>
    </xf>
    <xf numFmtId="0" fontId="10" fillId="16" borderId="5" xfId="1" applyFont="1" applyFill="1" applyBorder="1"/>
    <xf numFmtId="0" fontId="13" fillId="0" borderId="2" xfId="1" applyFont="1" applyBorder="1" applyAlignment="1">
      <alignment vertical="center"/>
    </xf>
    <xf numFmtId="4" fontId="3" fillId="15" borderId="2" xfId="1" applyNumberFormat="1" applyFill="1" applyBorder="1"/>
    <xf numFmtId="0" fontId="11" fillId="0" borderId="2" xfId="1" applyFont="1" applyBorder="1"/>
    <xf numFmtId="4" fontId="5" fillId="16" borderId="2" xfId="1" applyNumberFormat="1" applyFont="1" applyFill="1" applyBorder="1" applyAlignment="1">
      <alignment horizontal="right" wrapText="1"/>
    </xf>
    <xf numFmtId="10" fontId="5" fillId="16" borderId="2" xfId="1" applyNumberFormat="1" applyFont="1" applyFill="1" applyBorder="1" applyAlignment="1">
      <alignment horizontal="right"/>
    </xf>
    <xf numFmtId="164" fontId="4" fillId="16" borderId="2" xfId="1" applyNumberFormat="1" applyFont="1" applyFill="1" applyBorder="1" applyAlignment="1">
      <alignment horizontal="right"/>
    </xf>
    <xf numFmtId="164" fontId="4" fillId="15" borderId="0" xfId="1" applyNumberFormat="1" applyFont="1" applyFill="1" applyBorder="1" applyAlignment="1">
      <alignment horizontal="right"/>
    </xf>
    <xf numFmtId="4" fontId="4" fillId="16" borderId="2" xfId="1" applyNumberFormat="1" applyFont="1" applyFill="1" applyBorder="1" applyAlignment="1">
      <alignment horizontal="right"/>
    </xf>
    <xf numFmtId="4" fontId="0" fillId="0" borderId="2" xfId="0" applyNumberFormat="1" applyBorder="1"/>
    <xf numFmtId="0" fontId="17" fillId="0" borderId="0" xfId="1" applyFont="1"/>
    <xf numFmtId="0" fontId="3" fillId="0" borderId="0" xfId="1"/>
    <xf numFmtId="0" fontId="6" fillId="0" borderId="1" xfId="1" applyFont="1" applyBorder="1" applyAlignment="1">
      <alignment vertical="center"/>
    </xf>
    <xf numFmtId="0" fontId="10" fillId="0" borderId="2" xfId="1" applyFont="1" applyBorder="1" applyAlignment="1">
      <alignment horizontal="center" vertical="center" wrapText="1"/>
    </xf>
    <xf numFmtId="4" fontId="4" fillId="15" borderId="2" xfId="1" applyNumberFormat="1" applyFont="1" applyFill="1" applyBorder="1" applyAlignment="1">
      <alignment horizontal="right" shrinkToFit="1"/>
    </xf>
    <xf numFmtId="0" fontId="11" fillId="15" borderId="2" xfId="1" applyFont="1" applyFill="1" applyBorder="1" applyAlignment="1">
      <alignment horizontal="center" vertical="top" wrapText="1"/>
    </xf>
    <xf numFmtId="4" fontId="5" fillId="16" borderId="2" xfId="1" applyNumberFormat="1" applyFont="1" applyFill="1" applyBorder="1" applyAlignment="1">
      <alignment wrapText="1"/>
    </xf>
    <xf numFmtId="4" fontId="5" fillId="16" borderId="2" xfId="1" applyNumberFormat="1" applyFont="1" applyFill="1" applyBorder="1" applyAlignment="1">
      <alignment horizontal="right" shrinkToFit="1"/>
    </xf>
    <xf numFmtId="4" fontId="4" fillId="15" borderId="0" xfId="1" applyNumberFormat="1" applyFont="1" applyFill="1" applyBorder="1"/>
    <xf numFmtId="4" fontId="4" fillId="16" borderId="2" xfId="1" applyNumberFormat="1" applyFont="1" applyFill="1" applyBorder="1" applyAlignment="1">
      <alignment horizontal="right"/>
    </xf>
    <xf numFmtId="4" fontId="14" fillId="16" borderId="2" xfId="1" applyNumberFormat="1" applyFont="1" applyFill="1" applyBorder="1" applyAlignment="1">
      <alignment horizontal="right"/>
    </xf>
    <xf numFmtId="0" fontId="17" fillId="0" borderId="0" xfId="1" applyFont="1" applyAlignment="1">
      <alignment horizontal="justify"/>
    </xf>
    <xf numFmtId="4" fontId="4" fillId="0" borderId="3" xfId="1" applyNumberFormat="1" applyFont="1" applyFill="1" applyBorder="1" applyAlignment="1">
      <alignment wrapText="1" readingOrder="1"/>
    </xf>
    <xf numFmtId="0" fontId="4" fillId="3" borderId="3" xfId="1" applyFont="1" applyFill="1" applyBorder="1" applyAlignment="1">
      <alignment vertical="top" wrapText="1" readingOrder="1"/>
    </xf>
    <xf numFmtId="4" fontId="4" fillId="3" borderId="2" xfId="1" applyNumberFormat="1" applyFont="1" applyFill="1" applyBorder="1" applyAlignment="1">
      <alignment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5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5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11" borderId="5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3" borderId="5" xfId="1" applyFont="1" applyFill="1" applyBorder="1" applyAlignment="1">
      <alignment horizontal="center" vertical="center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14" borderId="5" xfId="1" applyFont="1" applyFill="1" applyBorder="1" applyAlignment="1">
      <alignment horizontal="center" vertical="top" wrapText="1"/>
    </xf>
    <xf numFmtId="0" fontId="5" fillId="20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17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6" borderId="5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5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9" borderId="5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11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9900FF"/>
      <color rgb="FFFFCCFF"/>
      <color rgb="FF9AB8D8"/>
      <color rgb="FF99FFCC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DU148"/>
  <sheetViews>
    <sheetView tabSelected="1" topLeftCell="A3" workbookViewId="0">
      <pane xSplit="2" ySplit="3" topLeftCell="C6" activePane="bottomRight" state="frozen"/>
      <selection activeCell="A3" sqref="A3"/>
      <selection pane="topRight" activeCell="C3" sqref="C3"/>
      <selection pane="bottomLeft" activeCell="A6" sqref="A6"/>
      <selection pane="bottomRight" activeCell="A69" sqref="A69:XFD146"/>
    </sheetView>
  </sheetViews>
  <sheetFormatPr defaultColWidth="9.140625" defaultRowHeight="12.75" outlineLevelRow="1" outlineLevelCol="1"/>
  <cols>
    <col min="1" max="1" width="6.140625" style="2" customWidth="1"/>
    <col min="2" max="2" width="45.28515625" style="2" customWidth="1"/>
    <col min="3" max="3" width="17.7109375" style="2" customWidth="1"/>
    <col min="4" max="5" width="16.7109375" style="2" customWidth="1"/>
    <col min="6" max="7" width="12.7109375" style="2" customWidth="1"/>
    <col min="8" max="8" width="19.7109375" style="2" customWidth="1"/>
    <col min="9" max="9" width="17.5703125" style="2" customWidth="1"/>
    <col min="10" max="10" width="17" style="2" customWidth="1"/>
    <col min="11" max="11" width="12.7109375" style="2" customWidth="1"/>
    <col min="12" max="12" width="15.28515625" style="2" customWidth="1"/>
    <col min="13" max="13" width="18.28515625" style="2" customWidth="1"/>
    <col min="14" max="14" width="18" style="2" customWidth="1"/>
    <col min="15" max="15" width="18" style="50" customWidth="1"/>
    <col min="16" max="17" width="12.7109375" style="2" customWidth="1"/>
    <col min="18" max="18" width="18.28515625" style="50" customWidth="1"/>
    <col min="19" max="19" width="18" style="50" customWidth="1"/>
    <col min="20" max="20" width="17.28515625" style="50" customWidth="1"/>
    <col min="21" max="22" width="14.140625" style="2" customWidth="1"/>
    <col min="23" max="23" width="18.28515625" style="50" customWidth="1"/>
    <col min="24" max="24" width="18" style="50" customWidth="1"/>
    <col min="25" max="25" width="15.5703125" style="50" customWidth="1"/>
    <col min="26" max="27" width="15.5703125" style="2" customWidth="1"/>
    <col min="28" max="28" width="18.28515625" style="50" customWidth="1"/>
    <col min="29" max="29" width="18" style="50" customWidth="1"/>
    <col min="30" max="30" width="15.7109375" style="50" customWidth="1"/>
    <col min="31" max="32" width="12.7109375" style="2" customWidth="1"/>
    <col min="33" max="33" width="18.28515625" style="50" customWidth="1"/>
    <col min="34" max="34" width="18" style="50" customWidth="1"/>
    <col min="35" max="35" width="16.42578125" style="50" customWidth="1"/>
    <col min="36" max="37" width="12.7109375" style="2" customWidth="1"/>
    <col min="38" max="38" width="18.28515625" style="50" customWidth="1"/>
    <col min="39" max="39" width="18" style="50" customWidth="1"/>
    <col min="40" max="40" width="15.85546875" style="50" customWidth="1"/>
    <col min="41" max="41" width="12.7109375" style="2" customWidth="1"/>
    <col min="42" max="42" width="14.140625" style="2" customWidth="1"/>
    <col min="43" max="43" width="18.140625" style="50" customWidth="1"/>
    <col min="44" max="44" width="19" style="50" customWidth="1"/>
    <col min="45" max="45" width="17" style="50" customWidth="1"/>
    <col min="46" max="47" width="12.7109375" style="49" customWidth="1"/>
    <col min="48" max="48" width="18.28515625" style="50" customWidth="1"/>
    <col min="49" max="49" width="18" style="50" customWidth="1"/>
    <col min="50" max="50" width="16.7109375" style="50" customWidth="1"/>
    <col min="51" max="52" width="12.7109375" style="2" customWidth="1"/>
    <col min="53" max="53" width="18.28515625" style="50" customWidth="1"/>
    <col min="54" max="54" width="18" style="50" customWidth="1"/>
    <col min="55" max="55" width="15.85546875" style="50" customWidth="1"/>
    <col min="56" max="57" width="12.7109375" style="2" customWidth="1"/>
    <col min="58" max="58" width="18.28515625" style="50" customWidth="1"/>
    <col min="59" max="59" width="18" style="50" customWidth="1"/>
    <col min="60" max="60" width="16.7109375" style="50" customWidth="1"/>
    <col min="61" max="62" width="12.7109375" style="2" customWidth="1"/>
    <col min="63" max="63" width="18.28515625" style="50" customWidth="1"/>
    <col min="64" max="64" width="18" style="50" customWidth="1"/>
    <col min="65" max="65" width="13.7109375" style="50" customWidth="1"/>
    <col min="66" max="67" width="12.7109375" style="2" customWidth="1"/>
    <col min="68" max="68" width="18.28515625" style="50" customWidth="1"/>
    <col min="69" max="69" width="18" style="50" customWidth="1"/>
    <col min="70" max="70" width="15.140625" style="50" customWidth="1"/>
    <col min="71" max="72" width="12.7109375" style="2" customWidth="1"/>
    <col min="73" max="73" width="18.28515625" style="50" customWidth="1"/>
    <col min="74" max="74" width="18" style="50" customWidth="1"/>
    <col min="75" max="75" width="15.42578125" style="50" customWidth="1"/>
    <col min="76" max="77" width="12.7109375" style="2" customWidth="1"/>
    <col min="78" max="78" width="18.28515625" style="50" customWidth="1"/>
    <col min="79" max="79" width="18" style="50" customWidth="1"/>
    <col min="80" max="80" width="14.7109375" style="50" customWidth="1"/>
    <col min="81" max="82" width="12.7109375" style="2" customWidth="1"/>
    <col min="83" max="83" width="15.5703125" style="49" customWidth="1"/>
    <col min="84" max="85" width="15.85546875" style="49" customWidth="1"/>
    <col min="86" max="87" width="12.7109375" style="2" customWidth="1"/>
    <col min="88" max="88" width="18.28515625" style="50" customWidth="1"/>
    <col min="89" max="89" width="18" style="50" customWidth="1"/>
    <col min="90" max="90" width="15.85546875" style="50" customWidth="1"/>
    <col min="91" max="92" width="12.7109375" style="2" customWidth="1"/>
    <col min="93" max="93" width="18.28515625" style="50" customWidth="1"/>
    <col min="94" max="94" width="18" style="50" customWidth="1"/>
    <col min="95" max="95" width="14.85546875" style="50" customWidth="1"/>
    <col min="96" max="97" width="12.7109375" style="2" customWidth="1"/>
    <col min="98" max="98" width="18.28515625" style="50" customWidth="1"/>
    <col min="99" max="99" width="18" style="50" customWidth="1"/>
    <col min="100" max="100" width="14.85546875" style="50" customWidth="1"/>
    <col min="101" max="102" width="12.7109375" style="2" customWidth="1"/>
    <col min="103" max="103" width="18.28515625" style="50" customWidth="1"/>
    <col min="104" max="104" width="18" style="50" customWidth="1"/>
    <col min="105" max="105" width="14.7109375" style="50" customWidth="1"/>
    <col min="106" max="107" width="12.7109375" style="2" customWidth="1"/>
    <col min="108" max="108" width="18.28515625" style="50" customWidth="1"/>
    <col min="109" max="109" width="18" style="50" customWidth="1"/>
    <col min="110" max="110" width="11.85546875" style="50" customWidth="1"/>
    <col min="111" max="112" width="14.28515625" style="2" customWidth="1"/>
    <col min="113" max="113" width="18" style="50" customWidth="1"/>
    <col min="114" max="114" width="14.7109375" style="50" customWidth="1"/>
    <col min="115" max="115" width="14.28515625" style="2" customWidth="1"/>
    <col min="116" max="116" width="18.28515625" style="50" customWidth="1"/>
    <col min="117" max="117" width="18" style="50" customWidth="1"/>
    <col min="118" max="118" width="14.140625" style="50" customWidth="1"/>
    <col min="119" max="120" width="12.7109375" style="2" customWidth="1"/>
    <col min="121" max="121" width="18.28515625" style="50" customWidth="1"/>
    <col min="122" max="123" width="14.7109375" style="50" customWidth="1" outlineLevel="1"/>
    <col min="124" max="125" width="12.7109375" style="50" customWidth="1" outlineLevel="1"/>
    <col min="126" max="16384" width="9.140625" style="2"/>
  </cols>
  <sheetData>
    <row r="1" spans="1:125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R1" s="1"/>
      <c r="S1" s="1"/>
      <c r="T1" s="1"/>
      <c r="W1" s="1"/>
      <c r="X1" s="1"/>
      <c r="Y1" s="1"/>
      <c r="AB1" s="1"/>
      <c r="AC1" s="1"/>
      <c r="AD1" s="1"/>
      <c r="AG1" s="1"/>
      <c r="AH1" s="1"/>
      <c r="AI1" s="1"/>
      <c r="AL1" s="1"/>
      <c r="AM1" s="1"/>
      <c r="AN1" s="1"/>
      <c r="AV1" s="1"/>
      <c r="AW1" s="1"/>
      <c r="AX1" s="1"/>
      <c r="BA1" s="1"/>
      <c r="BB1" s="1"/>
      <c r="BC1" s="1"/>
      <c r="BF1" s="1"/>
      <c r="BG1" s="1"/>
      <c r="BH1" s="1"/>
      <c r="BK1" s="1"/>
      <c r="BL1" s="1"/>
      <c r="BM1" s="1"/>
      <c r="BP1" s="1"/>
      <c r="BQ1" s="1"/>
      <c r="BR1" s="1"/>
      <c r="BU1" s="1"/>
      <c r="BV1" s="1"/>
      <c r="BW1" s="1"/>
      <c r="BZ1" s="1"/>
      <c r="CA1" s="1"/>
      <c r="CB1" s="1"/>
      <c r="CE1" s="60"/>
      <c r="CF1" s="60"/>
      <c r="CG1" s="60"/>
      <c r="CJ1" s="1"/>
      <c r="CK1" s="1"/>
      <c r="CL1" s="1"/>
      <c r="CO1" s="1"/>
      <c r="CP1" s="1"/>
      <c r="CQ1" s="1"/>
      <c r="CT1" s="1"/>
      <c r="CU1" s="1"/>
      <c r="CV1" s="1"/>
      <c r="CY1" s="1"/>
      <c r="CZ1" s="1"/>
      <c r="DA1" s="1"/>
      <c r="DD1" s="1"/>
      <c r="DE1" s="1"/>
      <c r="DF1" s="1"/>
      <c r="DI1" s="1"/>
      <c r="DJ1" s="1"/>
      <c r="DL1" s="1"/>
      <c r="DM1" s="1"/>
      <c r="DN1" s="1"/>
      <c r="DQ1" s="1"/>
      <c r="DR1" s="1"/>
      <c r="DS1" s="1"/>
    </row>
    <row r="2" spans="1:125" ht="26.25" customHeight="1">
      <c r="A2" s="3"/>
      <c r="B2" s="3"/>
      <c r="C2" s="3"/>
      <c r="D2" s="3"/>
      <c r="E2" s="3"/>
      <c r="F2" s="3"/>
      <c r="G2" s="13" t="s">
        <v>149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3"/>
      <c r="AL2" s="4"/>
      <c r="AM2" s="4"/>
      <c r="AN2" s="4"/>
      <c r="AO2" s="3"/>
      <c r="AP2" s="3"/>
      <c r="AQ2" s="51"/>
      <c r="AR2" s="51"/>
      <c r="AS2" s="51"/>
      <c r="AT2" s="3"/>
      <c r="AU2" s="3"/>
      <c r="AV2" s="4"/>
      <c r="AW2" s="4"/>
      <c r="AX2" s="4"/>
      <c r="AY2" s="3"/>
      <c r="AZ2" s="3"/>
      <c r="BA2" s="4"/>
      <c r="BB2" s="4"/>
      <c r="BC2" s="4"/>
      <c r="BD2" s="3"/>
      <c r="BE2" s="3"/>
      <c r="BF2" s="4"/>
      <c r="BG2" s="4"/>
      <c r="BH2" s="4"/>
      <c r="BI2" s="3"/>
      <c r="BJ2" s="3"/>
      <c r="BK2" s="4"/>
      <c r="BL2" s="4"/>
      <c r="BM2" s="4"/>
      <c r="BN2" s="3"/>
      <c r="BO2" s="3"/>
      <c r="BP2" s="4"/>
      <c r="BQ2" s="4"/>
      <c r="BR2" s="4"/>
      <c r="BS2" s="3"/>
      <c r="BT2" s="3"/>
      <c r="BU2" s="4"/>
      <c r="BV2" s="4"/>
      <c r="BW2" s="4"/>
      <c r="BX2" s="3"/>
      <c r="BY2" s="3"/>
      <c r="BZ2" s="4"/>
      <c r="CA2" s="4"/>
      <c r="CB2" s="4"/>
      <c r="CC2" s="3"/>
      <c r="CD2" s="3"/>
      <c r="CE2" s="4"/>
      <c r="CF2" s="4"/>
      <c r="CG2" s="4"/>
      <c r="CH2" s="3"/>
      <c r="CI2" s="3"/>
      <c r="CJ2" s="4"/>
      <c r="CK2" s="4"/>
      <c r="CL2" s="4"/>
      <c r="CM2" s="3"/>
      <c r="CN2" s="3"/>
      <c r="CO2" s="4"/>
      <c r="CP2" s="4"/>
      <c r="CQ2" s="4"/>
      <c r="CR2" s="3"/>
      <c r="CS2" s="3"/>
      <c r="CT2" s="4"/>
      <c r="CU2" s="4"/>
      <c r="CV2" s="4"/>
      <c r="CW2" s="3"/>
      <c r="CX2" s="3"/>
      <c r="CY2" s="4"/>
      <c r="CZ2" s="4"/>
      <c r="DA2" s="4"/>
      <c r="DB2" s="3"/>
      <c r="DC2" s="3"/>
      <c r="DD2" s="4"/>
      <c r="DE2" s="4"/>
      <c r="DF2" s="4"/>
      <c r="DG2" s="3"/>
      <c r="DH2" s="3"/>
      <c r="DI2" s="4"/>
      <c r="DJ2" s="4"/>
      <c r="DK2" s="3"/>
      <c r="DL2" s="4"/>
      <c r="DM2" s="4"/>
      <c r="DN2" s="4"/>
      <c r="DO2" s="3"/>
      <c r="DP2" s="3"/>
      <c r="DQ2" s="4"/>
      <c r="DR2" s="4"/>
      <c r="DS2" s="4"/>
      <c r="DT2" s="51"/>
      <c r="DU2" s="51"/>
    </row>
    <row r="3" spans="1:125" s="12" customFormat="1" ht="83.25" customHeight="1">
      <c r="A3" s="11"/>
      <c r="B3" s="11"/>
      <c r="C3" s="89" t="s">
        <v>115</v>
      </c>
      <c r="D3" s="90"/>
      <c r="E3" s="90"/>
      <c r="F3" s="90"/>
      <c r="G3" s="90"/>
      <c r="H3" s="67" t="s">
        <v>116</v>
      </c>
      <c r="I3" s="68"/>
      <c r="J3" s="68"/>
      <c r="K3" s="68"/>
      <c r="L3" s="69"/>
      <c r="M3" s="91" t="s">
        <v>155</v>
      </c>
      <c r="N3" s="92"/>
      <c r="O3" s="92"/>
      <c r="P3" s="92"/>
      <c r="Q3" s="93"/>
      <c r="R3" s="94" t="s">
        <v>156</v>
      </c>
      <c r="S3" s="95"/>
      <c r="T3" s="95"/>
      <c r="U3" s="95"/>
      <c r="V3" s="96"/>
      <c r="W3" s="100" t="s">
        <v>157</v>
      </c>
      <c r="X3" s="101"/>
      <c r="Y3" s="101"/>
      <c r="Z3" s="101"/>
      <c r="AA3" s="102"/>
      <c r="AB3" s="103" t="s">
        <v>158</v>
      </c>
      <c r="AC3" s="104"/>
      <c r="AD3" s="104"/>
      <c r="AE3" s="104"/>
      <c r="AF3" s="105"/>
      <c r="AG3" s="114" t="s">
        <v>159</v>
      </c>
      <c r="AH3" s="115"/>
      <c r="AI3" s="115"/>
      <c r="AJ3" s="115"/>
      <c r="AK3" s="116"/>
      <c r="AL3" s="64" t="s">
        <v>160</v>
      </c>
      <c r="AM3" s="65"/>
      <c r="AN3" s="65"/>
      <c r="AO3" s="65"/>
      <c r="AP3" s="66"/>
      <c r="AQ3" s="67" t="s">
        <v>117</v>
      </c>
      <c r="AR3" s="68"/>
      <c r="AS3" s="68"/>
      <c r="AT3" s="68"/>
      <c r="AU3" s="69"/>
      <c r="AV3" s="106" t="s">
        <v>161</v>
      </c>
      <c r="AW3" s="107"/>
      <c r="AX3" s="107"/>
      <c r="AY3" s="107"/>
      <c r="AZ3" s="108"/>
      <c r="BA3" s="109" t="s">
        <v>162</v>
      </c>
      <c r="BB3" s="110"/>
      <c r="BC3" s="110"/>
      <c r="BD3" s="110"/>
      <c r="BE3" s="110"/>
      <c r="BF3" s="111" t="s">
        <v>163</v>
      </c>
      <c r="BG3" s="112"/>
      <c r="BH3" s="112"/>
      <c r="BI3" s="112"/>
      <c r="BJ3" s="113"/>
      <c r="BK3" s="73" t="s">
        <v>118</v>
      </c>
      <c r="BL3" s="74"/>
      <c r="BM3" s="74"/>
      <c r="BN3" s="74"/>
      <c r="BO3" s="75"/>
      <c r="BP3" s="79" t="s">
        <v>164</v>
      </c>
      <c r="BQ3" s="80"/>
      <c r="BR3" s="80"/>
      <c r="BS3" s="80"/>
      <c r="BT3" s="81"/>
      <c r="BU3" s="82" t="s">
        <v>165</v>
      </c>
      <c r="BV3" s="83"/>
      <c r="BW3" s="83"/>
      <c r="BX3" s="83"/>
      <c r="BY3" s="84"/>
      <c r="BZ3" s="85" t="s">
        <v>166</v>
      </c>
      <c r="CA3" s="86"/>
      <c r="CB3" s="86"/>
      <c r="CC3" s="86"/>
      <c r="CD3" s="87"/>
      <c r="CE3" s="76" t="s">
        <v>167</v>
      </c>
      <c r="CF3" s="77"/>
      <c r="CG3" s="77"/>
      <c r="CH3" s="77"/>
      <c r="CI3" s="78"/>
      <c r="CJ3" s="70" t="s">
        <v>168</v>
      </c>
      <c r="CK3" s="71"/>
      <c r="CL3" s="71"/>
      <c r="CM3" s="71"/>
      <c r="CN3" s="72"/>
      <c r="CO3" s="70" t="s">
        <v>170</v>
      </c>
      <c r="CP3" s="71"/>
      <c r="CQ3" s="71"/>
      <c r="CR3" s="71"/>
      <c r="CS3" s="72"/>
      <c r="CT3" s="97" t="s">
        <v>169</v>
      </c>
      <c r="CU3" s="98"/>
      <c r="CV3" s="98"/>
      <c r="CW3" s="98"/>
      <c r="CX3" s="99"/>
      <c r="CY3" s="64" t="s">
        <v>171</v>
      </c>
      <c r="CZ3" s="65"/>
      <c r="DA3" s="65"/>
      <c r="DB3" s="65"/>
      <c r="DC3" s="66"/>
      <c r="DD3" s="114" t="s">
        <v>172</v>
      </c>
      <c r="DE3" s="115"/>
      <c r="DF3" s="115"/>
      <c r="DG3" s="115"/>
      <c r="DH3" s="116"/>
      <c r="DI3" s="91" t="s">
        <v>173</v>
      </c>
      <c r="DJ3" s="92"/>
      <c r="DK3" s="93"/>
      <c r="DL3" s="117" t="s">
        <v>174</v>
      </c>
      <c r="DM3" s="117"/>
      <c r="DN3" s="117"/>
      <c r="DO3" s="117"/>
      <c r="DP3" s="117"/>
      <c r="DQ3" s="88" t="s">
        <v>175</v>
      </c>
      <c r="DR3" s="88"/>
      <c r="DS3" s="88"/>
      <c r="DT3" s="88"/>
      <c r="DU3" s="88"/>
    </row>
    <row r="4" spans="1:125" s="20" customFormat="1" ht="90">
      <c r="A4" s="11"/>
      <c r="B4" s="19" t="s">
        <v>119</v>
      </c>
      <c r="C4" s="54" t="s">
        <v>150</v>
      </c>
      <c r="D4" s="54" t="s">
        <v>151</v>
      </c>
      <c r="E4" s="54" t="s">
        <v>148</v>
      </c>
      <c r="F4" s="54" t="s">
        <v>152</v>
      </c>
      <c r="G4" s="54" t="s">
        <v>153</v>
      </c>
      <c r="H4" s="54" t="s">
        <v>150</v>
      </c>
      <c r="I4" s="54" t="s">
        <v>151</v>
      </c>
      <c r="J4" s="54" t="s">
        <v>148</v>
      </c>
      <c r="K4" s="54" t="s">
        <v>152</v>
      </c>
      <c r="L4" s="54" t="s">
        <v>153</v>
      </c>
      <c r="M4" s="54" t="s">
        <v>150</v>
      </c>
      <c r="N4" s="54" t="s">
        <v>151</v>
      </c>
      <c r="O4" s="54" t="s">
        <v>148</v>
      </c>
      <c r="P4" s="54" t="s">
        <v>152</v>
      </c>
      <c r="Q4" s="54" t="s">
        <v>153</v>
      </c>
      <c r="R4" s="54" t="s">
        <v>150</v>
      </c>
      <c r="S4" s="54" t="s">
        <v>151</v>
      </c>
      <c r="T4" s="54" t="s">
        <v>148</v>
      </c>
      <c r="U4" s="54" t="s">
        <v>152</v>
      </c>
      <c r="V4" s="54" t="s">
        <v>153</v>
      </c>
      <c r="W4" s="54" t="s">
        <v>150</v>
      </c>
      <c r="X4" s="54" t="s">
        <v>151</v>
      </c>
      <c r="Y4" s="54" t="s">
        <v>148</v>
      </c>
      <c r="Z4" s="54" t="s">
        <v>152</v>
      </c>
      <c r="AA4" s="54" t="s">
        <v>153</v>
      </c>
      <c r="AB4" s="54" t="s">
        <v>150</v>
      </c>
      <c r="AC4" s="54" t="s">
        <v>151</v>
      </c>
      <c r="AD4" s="54" t="s">
        <v>148</v>
      </c>
      <c r="AE4" s="54" t="s">
        <v>152</v>
      </c>
      <c r="AF4" s="54" t="s">
        <v>153</v>
      </c>
      <c r="AG4" s="54" t="s">
        <v>150</v>
      </c>
      <c r="AH4" s="54" t="s">
        <v>151</v>
      </c>
      <c r="AI4" s="54" t="s">
        <v>148</v>
      </c>
      <c r="AJ4" s="54" t="s">
        <v>152</v>
      </c>
      <c r="AK4" s="54" t="s">
        <v>153</v>
      </c>
      <c r="AL4" s="54" t="s">
        <v>150</v>
      </c>
      <c r="AM4" s="54" t="s">
        <v>151</v>
      </c>
      <c r="AN4" s="54" t="s">
        <v>148</v>
      </c>
      <c r="AO4" s="54" t="s">
        <v>152</v>
      </c>
      <c r="AP4" s="54" t="s">
        <v>153</v>
      </c>
      <c r="AQ4" s="54" t="s">
        <v>150</v>
      </c>
      <c r="AR4" s="54" t="s">
        <v>151</v>
      </c>
      <c r="AS4" s="54" t="s">
        <v>148</v>
      </c>
      <c r="AT4" s="54" t="s">
        <v>152</v>
      </c>
      <c r="AU4" s="54" t="s">
        <v>153</v>
      </c>
      <c r="AV4" s="54" t="s">
        <v>150</v>
      </c>
      <c r="AW4" s="54" t="s">
        <v>151</v>
      </c>
      <c r="AX4" s="54" t="s">
        <v>148</v>
      </c>
      <c r="AY4" s="54" t="s">
        <v>152</v>
      </c>
      <c r="AZ4" s="54" t="s">
        <v>153</v>
      </c>
      <c r="BA4" s="54" t="s">
        <v>150</v>
      </c>
      <c r="BB4" s="54" t="s">
        <v>151</v>
      </c>
      <c r="BC4" s="54" t="s">
        <v>148</v>
      </c>
      <c r="BD4" s="54" t="s">
        <v>152</v>
      </c>
      <c r="BE4" s="54" t="s">
        <v>153</v>
      </c>
      <c r="BF4" s="54" t="s">
        <v>150</v>
      </c>
      <c r="BG4" s="54" t="s">
        <v>151</v>
      </c>
      <c r="BH4" s="54" t="s">
        <v>148</v>
      </c>
      <c r="BI4" s="54" t="s">
        <v>152</v>
      </c>
      <c r="BJ4" s="54" t="s">
        <v>153</v>
      </c>
      <c r="BK4" s="54" t="s">
        <v>150</v>
      </c>
      <c r="BL4" s="54" t="s">
        <v>151</v>
      </c>
      <c r="BM4" s="54" t="s">
        <v>148</v>
      </c>
      <c r="BN4" s="54" t="s">
        <v>152</v>
      </c>
      <c r="BO4" s="54" t="s">
        <v>153</v>
      </c>
      <c r="BP4" s="54" t="s">
        <v>150</v>
      </c>
      <c r="BQ4" s="54" t="s">
        <v>151</v>
      </c>
      <c r="BR4" s="54" t="s">
        <v>148</v>
      </c>
      <c r="BS4" s="54" t="s">
        <v>152</v>
      </c>
      <c r="BT4" s="54" t="s">
        <v>153</v>
      </c>
      <c r="BU4" s="54" t="s">
        <v>150</v>
      </c>
      <c r="BV4" s="54" t="s">
        <v>151</v>
      </c>
      <c r="BW4" s="54" t="s">
        <v>148</v>
      </c>
      <c r="BX4" s="54" t="s">
        <v>152</v>
      </c>
      <c r="BY4" s="54" t="s">
        <v>153</v>
      </c>
      <c r="BZ4" s="54" t="s">
        <v>150</v>
      </c>
      <c r="CA4" s="54" t="s">
        <v>151</v>
      </c>
      <c r="CB4" s="54" t="s">
        <v>148</v>
      </c>
      <c r="CC4" s="54" t="s">
        <v>152</v>
      </c>
      <c r="CD4" s="54" t="s">
        <v>153</v>
      </c>
      <c r="CE4" s="54" t="s">
        <v>154</v>
      </c>
      <c r="CF4" s="54" t="s">
        <v>151</v>
      </c>
      <c r="CG4" s="54" t="s">
        <v>148</v>
      </c>
      <c r="CH4" s="54" t="s">
        <v>152</v>
      </c>
      <c r="CI4" s="54" t="s">
        <v>153</v>
      </c>
      <c r="CJ4" s="54" t="s">
        <v>150</v>
      </c>
      <c r="CK4" s="54" t="s">
        <v>151</v>
      </c>
      <c r="CL4" s="54" t="s">
        <v>148</v>
      </c>
      <c r="CM4" s="54" t="s">
        <v>152</v>
      </c>
      <c r="CN4" s="54" t="s">
        <v>153</v>
      </c>
      <c r="CO4" s="54" t="s">
        <v>150</v>
      </c>
      <c r="CP4" s="54" t="s">
        <v>151</v>
      </c>
      <c r="CQ4" s="54" t="s">
        <v>148</v>
      </c>
      <c r="CR4" s="54" t="s">
        <v>152</v>
      </c>
      <c r="CS4" s="54" t="s">
        <v>153</v>
      </c>
      <c r="CT4" s="54" t="s">
        <v>150</v>
      </c>
      <c r="CU4" s="54" t="s">
        <v>151</v>
      </c>
      <c r="CV4" s="54" t="s">
        <v>148</v>
      </c>
      <c r="CW4" s="54" t="s">
        <v>152</v>
      </c>
      <c r="CX4" s="54" t="s">
        <v>153</v>
      </c>
      <c r="CY4" s="54" t="s">
        <v>150</v>
      </c>
      <c r="CZ4" s="54" t="s">
        <v>151</v>
      </c>
      <c r="DA4" s="54" t="s">
        <v>148</v>
      </c>
      <c r="DB4" s="54" t="s">
        <v>152</v>
      </c>
      <c r="DC4" s="54" t="s">
        <v>153</v>
      </c>
      <c r="DD4" s="54" t="s">
        <v>150</v>
      </c>
      <c r="DE4" s="54" t="s">
        <v>151</v>
      </c>
      <c r="DF4" s="54" t="s">
        <v>148</v>
      </c>
      <c r="DG4" s="54" t="s">
        <v>152</v>
      </c>
      <c r="DH4" s="54" t="s">
        <v>153</v>
      </c>
      <c r="DI4" s="54" t="s">
        <v>151</v>
      </c>
      <c r="DJ4" s="54" t="s">
        <v>148</v>
      </c>
      <c r="DK4" s="54" t="s">
        <v>153</v>
      </c>
      <c r="DL4" s="54" t="s">
        <v>150</v>
      </c>
      <c r="DM4" s="54" t="s">
        <v>151</v>
      </c>
      <c r="DN4" s="54" t="s">
        <v>148</v>
      </c>
      <c r="DO4" s="54" t="s">
        <v>152</v>
      </c>
      <c r="DP4" s="54" t="s">
        <v>153</v>
      </c>
      <c r="DQ4" s="54" t="s">
        <v>150</v>
      </c>
      <c r="DR4" s="54" t="s">
        <v>151</v>
      </c>
      <c r="DS4" s="54" t="s">
        <v>148</v>
      </c>
      <c r="DT4" s="54" t="s">
        <v>152</v>
      </c>
      <c r="DU4" s="54" t="s">
        <v>153</v>
      </c>
    </row>
    <row r="5" spans="1:125" s="6" customFormat="1" ht="18" customHeight="1">
      <c r="A5" s="5" t="s">
        <v>120</v>
      </c>
      <c r="B5" s="5" t="s">
        <v>121</v>
      </c>
      <c r="C5" s="5">
        <v>1</v>
      </c>
      <c r="D5" s="5">
        <f>C5+1</f>
        <v>2</v>
      </c>
      <c r="E5" s="5">
        <f>D5+1</f>
        <v>3</v>
      </c>
      <c r="F5" s="5">
        <f t="shared" ref="F5:AA5" si="0">E5+1</f>
        <v>4</v>
      </c>
      <c r="G5" s="5">
        <f t="shared" si="0"/>
        <v>5</v>
      </c>
      <c r="H5" s="5">
        <f t="shared" si="0"/>
        <v>6</v>
      </c>
      <c r="I5" s="5">
        <f t="shared" si="0"/>
        <v>7</v>
      </c>
      <c r="J5" s="5">
        <f t="shared" si="0"/>
        <v>8</v>
      </c>
      <c r="K5" s="5">
        <f t="shared" si="0"/>
        <v>9</v>
      </c>
      <c r="L5" s="5">
        <f t="shared" si="0"/>
        <v>10</v>
      </c>
      <c r="M5" s="5">
        <f t="shared" si="0"/>
        <v>11</v>
      </c>
      <c r="N5" s="5">
        <f t="shared" si="0"/>
        <v>12</v>
      </c>
      <c r="O5" s="52">
        <f t="shared" si="0"/>
        <v>13</v>
      </c>
      <c r="P5" s="5">
        <f t="shared" si="0"/>
        <v>14</v>
      </c>
      <c r="Q5" s="5">
        <f t="shared" si="0"/>
        <v>15</v>
      </c>
      <c r="R5" s="52">
        <f t="shared" ref="R5" si="1">Q5+1</f>
        <v>16</v>
      </c>
      <c r="S5" s="52">
        <f t="shared" ref="S5" si="2">R5+1</f>
        <v>17</v>
      </c>
      <c r="T5" s="52">
        <f t="shared" ref="T5" si="3">S5+1</f>
        <v>18</v>
      </c>
      <c r="U5" s="5">
        <f t="shared" si="0"/>
        <v>19</v>
      </c>
      <c r="V5" s="5">
        <f t="shared" si="0"/>
        <v>20</v>
      </c>
      <c r="W5" s="52">
        <f t="shared" ref="W5" si="4">V5+1</f>
        <v>21</v>
      </c>
      <c r="X5" s="52">
        <f t="shared" ref="X5" si="5">W5+1</f>
        <v>22</v>
      </c>
      <c r="Y5" s="52">
        <f t="shared" ref="Y5" si="6">X5+1</f>
        <v>23</v>
      </c>
      <c r="Z5" s="5">
        <f t="shared" si="0"/>
        <v>24</v>
      </c>
      <c r="AA5" s="5">
        <f t="shared" si="0"/>
        <v>25</v>
      </c>
      <c r="AB5" s="52">
        <f t="shared" ref="AB5" si="7">AA5+1</f>
        <v>26</v>
      </c>
      <c r="AC5" s="52">
        <f t="shared" ref="AC5" si="8">AB5+1</f>
        <v>27</v>
      </c>
      <c r="AD5" s="52">
        <f t="shared" ref="AD5" si="9">AC5+1</f>
        <v>28</v>
      </c>
      <c r="AE5" s="5">
        <f t="shared" ref="AE5" si="10">AD5+1</f>
        <v>29</v>
      </c>
      <c r="AF5" s="5">
        <f t="shared" ref="AF5" si="11">AE5+1</f>
        <v>30</v>
      </c>
      <c r="AG5" s="52">
        <f t="shared" ref="AG5" si="12">AF5+1</f>
        <v>31</v>
      </c>
      <c r="AH5" s="52">
        <f t="shared" ref="AH5" si="13">AG5+1</f>
        <v>32</v>
      </c>
      <c r="AI5" s="52">
        <f t="shared" ref="AI5" si="14">AH5+1</f>
        <v>33</v>
      </c>
      <c r="AJ5" s="5">
        <f t="shared" ref="AJ5" si="15">AI5+1</f>
        <v>34</v>
      </c>
      <c r="AK5" s="5">
        <f t="shared" ref="AK5" si="16">AJ5+1</f>
        <v>35</v>
      </c>
      <c r="AL5" s="52">
        <f t="shared" ref="AL5" si="17">AK5+1</f>
        <v>36</v>
      </c>
      <c r="AM5" s="52">
        <f t="shared" ref="AM5" si="18">AL5+1</f>
        <v>37</v>
      </c>
      <c r="AN5" s="52">
        <f t="shared" ref="AN5" si="19">AM5+1</f>
        <v>38</v>
      </c>
      <c r="AO5" s="5">
        <f t="shared" ref="AO5" si="20">AN5+1</f>
        <v>39</v>
      </c>
      <c r="AP5" s="5">
        <f t="shared" ref="AP5:AU5" si="21">AO5+1</f>
        <v>40</v>
      </c>
      <c r="AQ5" s="52">
        <f t="shared" si="21"/>
        <v>41</v>
      </c>
      <c r="AR5" s="52">
        <f t="shared" si="21"/>
        <v>42</v>
      </c>
      <c r="AS5" s="52">
        <f t="shared" si="21"/>
        <v>43</v>
      </c>
      <c r="AT5" s="5">
        <f t="shared" si="21"/>
        <v>44</v>
      </c>
      <c r="AU5" s="5">
        <f t="shared" si="21"/>
        <v>45</v>
      </c>
      <c r="AV5" s="52">
        <f t="shared" ref="AV5" si="22">AU5+1</f>
        <v>46</v>
      </c>
      <c r="AW5" s="52">
        <f t="shared" ref="AW5" si="23">AV5+1</f>
        <v>47</v>
      </c>
      <c r="AX5" s="52">
        <f t="shared" ref="AX5" si="24">AW5+1</f>
        <v>48</v>
      </c>
      <c r="AY5" s="5">
        <f t="shared" ref="AY5" si="25">AX5+1</f>
        <v>49</v>
      </c>
      <c r="AZ5" s="5">
        <f t="shared" ref="AZ5" si="26">AY5+1</f>
        <v>50</v>
      </c>
      <c r="BA5" s="52">
        <f t="shared" ref="BA5" si="27">AZ5+1</f>
        <v>51</v>
      </c>
      <c r="BB5" s="52">
        <f t="shared" ref="BB5" si="28">BA5+1</f>
        <v>52</v>
      </c>
      <c r="BC5" s="52">
        <f t="shared" ref="BC5" si="29">BB5+1</f>
        <v>53</v>
      </c>
      <c r="BD5" s="5">
        <f t="shared" ref="BD5" si="30">BC5+1</f>
        <v>54</v>
      </c>
      <c r="BE5" s="5">
        <f t="shared" ref="BE5" si="31">BD5+1</f>
        <v>55</v>
      </c>
      <c r="BF5" s="52">
        <f t="shared" ref="BF5" si="32">BE5+1</f>
        <v>56</v>
      </c>
      <c r="BG5" s="52">
        <f t="shared" ref="BG5" si="33">BF5+1</f>
        <v>57</v>
      </c>
      <c r="BH5" s="52">
        <f t="shared" ref="BH5" si="34">BG5+1</f>
        <v>58</v>
      </c>
      <c r="BI5" s="5">
        <f t="shared" ref="BI5" si="35">BH5+1</f>
        <v>59</v>
      </c>
      <c r="BJ5" s="5">
        <f t="shared" ref="BJ5" si="36">BI5+1</f>
        <v>60</v>
      </c>
      <c r="BK5" s="52">
        <f t="shared" ref="BK5" si="37">BJ5+1</f>
        <v>61</v>
      </c>
      <c r="BL5" s="52">
        <f t="shared" ref="BL5" si="38">BK5+1</f>
        <v>62</v>
      </c>
      <c r="BM5" s="52">
        <f t="shared" ref="BM5" si="39">BL5+1</f>
        <v>63</v>
      </c>
      <c r="BN5" s="5">
        <f t="shared" ref="BN5" si="40">BM5+1</f>
        <v>64</v>
      </c>
      <c r="BO5" s="5">
        <f t="shared" ref="BO5" si="41">BN5+1</f>
        <v>65</v>
      </c>
      <c r="BP5" s="52">
        <f t="shared" ref="BP5" si="42">BO5+1</f>
        <v>66</v>
      </c>
      <c r="BQ5" s="52">
        <f t="shared" ref="BQ5" si="43">BP5+1</f>
        <v>67</v>
      </c>
      <c r="BR5" s="52">
        <f t="shared" ref="BR5" si="44">BQ5+1</f>
        <v>68</v>
      </c>
      <c r="BS5" s="5">
        <f t="shared" ref="BS5" si="45">BR5+1</f>
        <v>69</v>
      </c>
      <c r="BT5" s="5">
        <f t="shared" ref="BT5" si="46">BS5+1</f>
        <v>70</v>
      </c>
      <c r="BU5" s="52">
        <f t="shared" ref="BU5" si="47">BT5+1</f>
        <v>71</v>
      </c>
      <c r="BV5" s="52">
        <f t="shared" ref="BV5" si="48">BU5+1</f>
        <v>72</v>
      </c>
      <c r="BW5" s="52">
        <f t="shared" ref="BW5" si="49">BV5+1</f>
        <v>73</v>
      </c>
      <c r="BX5" s="5">
        <f t="shared" ref="BX5" si="50">BW5+1</f>
        <v>74</v>
      </c>
      <c r="BY5" s="5">
        <f t="shared" ref="BY5" si="51">BX5+1</f>
        <v>75</v>
      </c>
      <c r="BZ5" s="52">
        <f t="shared" ref="BZ5" si="52">BY5+1</f>
        <v>76</v>
      </c>
      <c r="CA5" s="52">
        <f t="shared" ref="CA5" si="53">BZ5+1</f>
        <v>77</v>
      </c>
      <c r="CB5" s="52">
        <f t="shared" ref="CB5" si="54">CA5+1</f>
        <v>78</v>
      </c>
      <c r="CC5" s="5">
        <f t="shared" ref="CC5" si="55">CB5+1</f>
        <v>79</v>
      </c>
      <c r="CD5" s="5">
        <f t="shared" ref="CD5:CG5" si="56">CC5+1</f>
        <v>80</v>
      </c>
      <c r="CE5" s="52">
        <f t="shared" si="56"/>
        <v>81</v>
      </c>
      <c r="CF5" s="52">
        <f t="shared" si="56"/>
        <v>82</v>
      </c>
      <c r="CG5" s="52">
        <f t="shared" si="56"/>
        <v>83</v>
      </c>
      <c r="CH5" s="5">
        <f t="shared" ref="CH5" si="57">CG5+1</f>
        <v>84</v>
      </c>
      <c r="CI5" s="5">
        <f t="shared" ref="CI5" si="58">CH5+1</f>
        <v>85</v>
      </c>
      <c r="CJ5" s="52">
        <f t="shared" ref="CJ5" si="59">CI5+1</f>
        <v>86</v>
      </c>
      <c r="CK5" s="52">
        <f t="shared" ref="CK5" si="60">CJ5+1</f>
        <v>87</v>
      </c>
      <c r="CL5" s="52">
        <f t="shared" ref="CL5" si="61">CK5+1</f>
        <v>88</v>
      </c>
      <c r="CM5" s="5">
        <f t="shared" ref="CM5" si="62">CL5+1</f>
        <v>89</v>
      </c>
      <c r="CN5" s="5">
        <f t="shared" ref="CN5" si="63">CM5+1</f>
        <v>90</v>
      </c>
      <c r="CO5" s="52">
        <f t="shared" ref="CO5" si="64">CN5+1</f>
        <v>91</v>
      </c>
      <c r="CP5" s="52">
        <f t="shared" ref="CP5" si="65">CO5+1</f>
        <v>92</v>
      </c>
      <c r="CQ5" s="52">
        <f t="shared" ref="CQ5" si="66">CP5+1</f>
        <v>93</v>
      </c>
      <c r="CR5" s="5">
        <f t="shared" ref="CR5" si="67">CQ5+1</f>
        <v>94</v>
      </c>
      <c r="CS5" s="5">
        <f t="shared" ref="CS5" si="68">CR5+1</f>
        <v>95</v>
      </c>
      <c r="CT5" s="52">
        <f t="shared" ref="CT5" si="69">CS5+1</f>
        <v>96</v>
      </c>
      <c r="CU5" s="52">
        <f t="shared" ref="CU5" si="70">CT5+1</f>
        <v>97</v>
      </c>
      <c r="CV5" s="52">
        <f t="shared" ref="CV5" si="71">CU5+1</f>
        <v>98</v>
      </c>
      <c r="CW5" s="5">
        <f t="shared" ref="CW5" si="72">CV5+1</f>
        <v>99</v>
      </c>
      <c r="CX5" s="5">
        <f t="shared" ref="CX5" si="73">CW5+1</f>
        <v>100</v>
      </c>
      <c r="CY5" s="52">
        <f t="shared" ref="CY5" si="74">CX5+1</f>
        <v>101</v>
      </c>
      <c r="CZ5" s="52">
        <f t="shared" ref="CZ5" si="75">CY5+1</f>
        <v>102</v>
      </c>
      <c r="DA5" s="52">
        <f t="shared" ref="DA5" si="76">CZ5+1</f>
        <v>103</v>
      </c>
      <c r="DB5" s="5">
        <f t="shared" ref="DB5" si="77">DA5+1</f>
        <v>104</v>
      </c>
      <c r="DC5" s="5">
        <f t="shared" ref="DC5" si="78">DB5+1</f>
        <v>105</v>
      </c>
      <c r="DD5" s="52">
        <f t="shared" ref="DD5" si="79">DC5+1</f>
        <v>106</v>
      </c>
      <c r="DE5" s="52">
        <f t="shared" ref="DE5" si="80">DD5+1</f>
        <v>107</v>
      </c>
      <c r="DF5" s="52">
        <f t="shared" ref="DF5" si="81">DE5+1</f>
        <v>108</v>
      </c>
      <c r="DG5" s="5">
        <f t="shared" ref="DG5" si="82">DF5+1</f>
        <v>109</v>
      </c>
      <c r="DH5" s="5">
        <f t="shared" ref="DH5:DJ5" si="83">DG5+1</f>
        <v>110</v>
      </c>
      <c r="DI5" s="52">
        <f t="shared" si="83"/>
        <v>111</v>
      </c>
      <c r="DJ5" s="52">
        <f t="shared" si="83"/>
        <v>112</v>
      </c>
      <c r="DK5" s="5">
        <f t="shared" ref="DK5" si="84">DJ5+1</f>
        <v>113</v>
      </c>
      <c r="DL5" s="52">
        <f t="shared" ref="DL5" si="85">DK5+1</f>
        <v>114</v>
      </c>
      <c r="DM5" s="52">
        <f t="shared" ref="DM5" si="86">DL5+1</f>
        <v>115</v>
      </c>
      <c r="DN5" s="52">
        <f t="shared" ref="DN5" si="87">DM5+1</f>
        <v>116</v>
      </c>
      <c r="DO5" s="5">
        <f t="shared" ref="DO5" si="88">DN5+1</f>
        <v>117</v>
      </c>
      <c r="DP5" s="5">
        <f t="shared" ref="DP5:DQ5" si="89">DO5+1</f>
        <v>118</v>
      </c>
      <c r="DQ5" s="52">
        <f t="shared" si="89"/>
        <v>119</v>
      </c>
      <c r="DR5" s="52">
        <f t="shared" ref="DR5:DS5" si="90">DQ5+1</f>
        <v>120</v>
      </c>
      <c r="DS5" s="52">
        <f t="shared" si="90"/>
        <v>121</v>
      </c>
      <c r="DT5" s="52">
        <f t="shared" ref="DT5" si="91">DS5+1</f>
        <v>122</v>
      </c>
      <c r="DU5" s="52">
        <f t="shared" ref="DU5" si="92">DT5+1</f>
        <v>123</v>
      </c>
    </row>
    <row r="6" spans="1:125" s="18" customFormat="1" ht="32.1" hidden="1" customHeight="1">
      <c r="A6" s="17"/>
      <c r="B6" s="7" t="s">
        <v>122</v>
      </c>
      <c r="C6" s="22">
        <f>SUM(C7:C10)</f>
        <v>9460406.2300000004</v>
      </c>
      <c r="D6" s="22">
        <f t="shared" ref="D6" si="93">SUM(D7:D10)</f>
        <v>2208681.1599999997</v>
      </c>
      <c r="E6" s="22">
        <f>SUM(E7:E10)</f>
        <v>2313706.4399999995</v>
      </c>
      <c r="F6" s="23">
        <f t="shared" ref="F6:F37" si="94">IF(D6&lt;=0," ",IF(D6/C6*100&gt;200,"СВ.200",D6/C6))</f>
        <v>0.23346578427002701</v>
      </c>
      <c r="G6" s="23">
        <f t="shared" ref="G6:G37" si="95">IF(E6=0," ",IF(D6/E6*100&gt;200,"св.200",D6/E6))</f>
        <v>0.95460734422297766</v>
      </c>
      <c r="H6" s="22">
        <f>SUM(H7:H10)</f>
        <v>8667270</v>
      </c>
      <c r="I6" s="22">
        <f>SUM(I7:I10)</f>
        <v>1921174.9299999997</v>
      </c>
      <c r="J6" s="22">
        <f>SUM(J7:J10)</f>
        <v>1919882.0699999998</v>
      </c>
      <c r="K6" s="23">
        <f t="shared" ref="K6:K37" si="96">IF(I6&lt;=0," ",IF(I6/H6*100&gt;200,"СВ.200",I6/H6))</f>
        <v>0.22165859953595535</v>
      </c>
      <c r="L6" s="23">
        <f>IF(J6=0," ",IF(I6/J6*100&gt;200,"св.200",I6/J6))</f>
        <v>1.0006734059451892</v>
      </c>
      <c r="M6" s="22">
        <f>SUM(M7:M10)</f>
        <v>6625000</v>
      </c>
      <c r="N6" s="22">
        <f>SUM(N7:N10)</f>
        <v>1510300.39</v>
      </c>
      <c r="O6" s="56">
        <f>SUM(O7:O10)</f>
        <v>1530826.18</v>
      </c>
      <c r="P6" s="23">
        <f t="shared" ref="P6:P37" si="97">IF(N6&lt;=0," ",IF(M6&lt;=0," ",IF(N6/M6*100&gt;200,"СВ.200",N6/M6)))</f>
        <v>0.22796987018867923</v>
      </c>
      <c r="Q6" s="23">
        <f>IF(O6=0," ",IF(N6/O6*100&gt;200,"св.200",N6/O6))</f>
        <v>0.98659169129182256</v>
      </c>
      <c r="R6" s="56">
        <f>SUM(R7:R10)</f>
        <v>945770</v>
      </c>
      <c r="S6" s="56">
        <f>SUM(S7:S10)</f>
        <v>243913.21</v>
      </c>
      <c r="T6" s="56">
        <f>SUM(T7:T10)</f>
        <v>201266.16</v>
      </c>
      <c r="U6" s="23">
        <f t="shared" ref="U6:U37" si="98">IF(S6&lt;=0," ",IF(R6&lt;=0," ",IF(S6/R6*100&gt;200,"СВ.200",S6/R6)))</f>
        <v>0.25789907694259701</v>
      </c>
      <c r="V6" s="23">
        <f>IF(T6=0," ",IF(S6/T6*100&gt;200,"св.200",S6/T6))</f>
        <v>1.2118937927766893</v>
      </c>
      <c r="W6" s="56">
        <f>SUM(W7:W10)</f>
        <v>42500</v>
      </c>
      <c r="X6" s="56">
        <f>SUM(X7:X10)</f>
        <v>30484.22</v>
      </c>
      <c r="Y6" s="56">
        <f>SUM(Y7:Y10)</f>
        <v>45711.199999999997</v>
      </c>
      <c r="Z6" s="23">
        <f t="shared" ref="Z6:Z37" si="99">IF(X6&lt;=0," ",IF(W6&lt;=0," ",IF(X6/W6*100&gt;200,"СВ.200",X6/W6)))</f>
        <v>0.71727576470588239</v>
      </c>
      <c r="AA6" s="23">
        <f>IF(Y6=0," ",IF(X6/Y6*100&gt;200,"св.200",X6/Y6))</f>
        <v>0.66688732739459922</v>
      </c>
      <c r="AB6" s="56">
        <f>SUM(AB7:AB10)</f>
        <v>287000</v>
      </c>
      <c r="AC6" s="56">
        <f>SUM(AC7:AC10)</f>
        <v>82383.09</v>
      </c>
      <c r="AD6" s="56">
        <f>SUM(AD7:AD10)</f>
        <v>34439.51</v>
      </c>
      <c r="AE6" s="23">
        <f t="shared" ref="AE6:AE37" si="100">IF(AC6&lt;=0," ",IF(AB6&lt;=0," ",IF(AC6/AB6*100&gt;200,"СВ.200",AC6/AB6)))</f>
        <v>0.28704909407665502</v>
      </c>
      <c r="AF6" s="23" t="str">
        <f>IF(AD6=0," ",IF(AC6/AD6*100&gt;200,"св.200",AC6/AD6))</f>
        <v>св.200</v>
      </c>
      <c r="AG6" s="56">
        <f>SUM(AG7:AG10)</f>
        <v>762000</v>
      </c>
      <c r="AH6" s="56">
        <f>SUM(AH7:AH10)</f>
        <v>53194.02</v>
      </c>
      <c r="AI6" s="56">
        <f>SUM(AI7:AI10)</f>
        <v>106439.02</v>
      </c>
      <c r="AJ6" s="23">
        <f t="shared" ref="AJ6:AJ37" si="101">IF(AH6&lt;=0," ",IF(AG6&lt;=0," ",IF(AH6/AG6*100&gt;200,"СВ.200",AH6/AG6)))</f>
        <v>6.980842519685039E-2</v>
      </c>
      <c r="AK6" s="23">
        <f>IF(AI6=0," ",IF(AH6/AI6*100&gt;200,"св.200",AH6/AI6))</f>
        <v>0.49976052015510847</v>
      </c>
      <c r="AL6" s="56">
        <f>SUM(AL7:AL10)</f>
        <v>5000</v>
      </c>
      <c r="AM6" s="56">
        <f>SUM(AM7:AM10)</f>
        <v>900</v>
      </c>
      <c r="AN6" s="56">
        <f>SUM(AN7:AN10)</f>
        <v>1200</v>
      </c>
      <c r="AO6" s="23">
        <f>IF(AM6&lt;=0," ",IF(AL6&lt;=0," ",IF(AM6/AL6*100&gt;200,"СВ.200",AM6/AL6)))</f>
        <v>0.18</v>
      </c>
      <c r="AP6" s="23">
        <f>IF(AN6=0," ",IF(AM6/AN6*100&gt;200,"св.200",AM6/AN6))</f>
        <v>0.75</v>
      </c>
      <c r="AQ6" s="55">
        <f>SUM(AQ7:AQ10)</f>
        <v>793136.23</v>
      </c>
      <c r="AR6" s="55">
        <f t="shared" ref="AR6:AS6" si="102">SUM(AR7:AR10)</f>
        <v>287506.23000000004</v>
      </c>
      <c r="AS6" s="55">
        <f t="shared" si="102"/>
        <v>393824.36999999994</v>
      </c>
      <c r="AT6" s="23">
        <f t="shared" ref="AT6:AT69" si="103">IF(AR6&lt;=0," ",IF(AQ6&lt;=0," ",IF(AR6/AQ6*100&gt;200,"СВ.200",AR6/AQ6)))</f>
        <v>0.36249287212614162</v>
      </c>
      <c r="AU6" s="23">
        <f>IF(AS6=0," ",IF(AR6/AS6*100&gt;200,"св.200",AR6/AS6))</f>
        <v>0.73003666583660143</v>
      </c>
      <c r="AV6" s="56">
        <f>SUM(AV7:AV10)</f>
        <v>425000</v>
      </c>
      <c r="AW6" s="56">
        <f>SUM(AW7:AW10)</f>
        <v>52298.01</v>
      </c>
      <c r="AX6" s="56">
        <f>SUM(AX7:AX10)</f>
        <v>84136.85</v>
      </c>
      <c r="AY6" s="23">
        <f t="shared" ref="AY6:AY37" si="104">IF(AW6&lt;=0," ",IF(AV6&lt;=0," ",IF(AW6/AV6*100&gt;200,"СВ.200",AW6/AV6)))</f>
        <v>0.12305414117647059</v>
      </c>
      <c r="AZ6" s="23">
        <f>IF(AX6=0," ",IF(AW6/AX6*100&gt;200,"св.200",AW6/AX6))</f>
        <v>0.6215826953350404</v>
      </c>
      <c r="BA6" s="56">
        <f>SUM(BA7:BA10)</f>
        <v>62000</v>
      </c>
      <c r="BB6" s="56">
        <f>SUM(BB7:BB10)</f>
        <v>3783.32</v>
      </c>
      <c r="BC6" s="56">
        <f>SUM(BC7:BC10)</f>
        <v>0</v>
      </c>
      <c r="BD6" s="23">
        <f t="shared" ref="BD6" si="105">IF(BB6&lt;=0," ",IF(BA6&lt;=0," ",IF(BB6/BA6*100&gt;200,"СВ.200",BB6/BA6)))</f>
        <v>6.1021290322580649E-2</v>
      </c>
      <c r="BE6" s="23" t="str">
        <f t="shared" ref="BE6" si="106">IF(BC6=0," ",IF(BB6/BC6*100&gt;200,"св.200",BB6/BC6))</f>
        <v xml:space="preserve"> </v>
      </c>
      <c r="BF6" s="56">
        <f>SUM(BF7:BF10)</f>
        <v>0</v>
      </c>
      <c r="BG6" s="56">
        <f>SUM(BG7:BG10)</f>
        <v>2630.32</v>
      </c>
      <c r="BH6" s="56">
        <f>SUM(BH7:BH10)</f>
        <v>0</v>
      </c>
      <c r="BI6" s="23" t="str">
        <f t="shared" ref="BI6" si="107">IF(BG6&lt;=0," ",IF(BF6&lt;=0," ",IF(BG6/BF6*100&gt;200,"СВ.200",BG6/BF6)))</f>
        <v xml:space="preserve"> </v>
      </c>
      <c r="BJ6" s="23" t="str">
        <f t="shared" ref="BJ6" si="108">IF(BH6=0," ",IF(BG6/BH6*100&gt;200,"св.200",BG6/BH6))</f>
        <v xml:space="preserve"> </v>
      </c>
      <c r="BK6" s="56">
        <f>SUM(BK7:BK10)</f>
        <v>0</v>
      </c>
      <c r="BL6" s="56">
        <f>SUM(BL7:BL10)</f>
        <v>0</v>
      </c>
      <c r="BM6" s="56">
        <f>SUM(BM7:BM10)</f>
        <v>0</v>
      </c>
      <c r="BN6" s="23" t="str">
        <f>IF(BL6&lt;=0," ",IF(BK6&lt;=0," ",IF(BL6/BK6*100&gt;200,"СВ.200",BL6/BK6)))</f>
        <v xml:space="preserve"> </v>
      </c>
      <c r="BO6" s="23" t="str">
        <f>IF(BM6=0," ",IF(BL6/BM6*100&gt;200,"св.200",BL6/BM6))</f>
        <v xml:space="preserve"> </v>
      </c>
      <c r="BP6" s="56">
        <f>SUM(BP7:BP10)</f>
        <v>50000</v>
      </c>
      <c r="BQ6" s="56">
        <f>SUM(BQ7:BQ10)</f>
        <v>1914.49</v>
      </c>
      <c r="BR6" s="56">
        <f>SUM(BR7:BR10)</f>
        <v>0</v>
      </c>
      <c r="BS6" s="23">
        <f t="shared" ref="BS6:BS37" si="109">IF(BQ6&lt;=0," ",IF(BP6&lt;=0," ",IF(BQ6/BP6*100&gt;200,"СВ.200",BQ6/BP6)))</f>
        <v>3.8289799999999999E-2</v>
      </c>
      <c r="BT6" s="23" t="str">
        <f t="shared" ref="BT6:BT12" si="110">IF(BR6=0," ",IF(BQ6/BR6*100&gt;200,"св.200",BQ6/BR6))</f>
        <v xml:space="preserve"> </v>
      </c>
      <c r="BU6" s="56">
        <f>SUM(BU7:BU10)</f>
        <v>207000</v>
      </c>
      <c r="BV6" s="56">
        <f>SUM(BV7:BV10)</f>
        <v>219939.67</v>
      </c>
      <c r="BW6" s="56">
        <f>SUM(BW7:BW10)</f>
        <v>298386.34999999998</v>
      </c>
      <c r="BX6" s="23">
        <f t="shared" ref="BX6:BX35" si="111">IF(BV6&lt;=0," ",IF(BU6&lt;=0," ",IF(BV6/BU6*100&gt;200,"СВ.200",BV6/BU6)))</f>
        <v>1.0625104830917875</v>
      </c>
      <c r="BY6" s="23">
        <f>IF(BW6=0," ",IF(BV6/BW6*100&gt;200,"св.200",BV6/BW6))</f>
        <v>0.73709695500481176</v>
      </c>
      <c r="BZ6" s="56">
        <f>SUM(BZ7:BZ10)</f>
        <v>0</v>
      </c>
      <c r="CA6" s="56">
        <f>SUM(CA7:CA10)</f>
        <v>0</v>
      </c>
      <c r="CB6" s="56">
        <f>SUM(CB7:CB10)</f>
        <v>0</v>
      </c>
      <c r="CC6" s="23" t="str">
        <f t="shared" ref="CC6:CC17" si="112">IF(CA6&lt;=0," ",IF(BZ6&lt;=0," ",IF(CA6/BZ6*100&gt;200,"СВ.200",CA6/BZ6)))</f>
        <v xml:space="preserve"> </v>
      </c>
      <c r="CD6" s="23" t="str">
        <f>IF(CB6=0," ",IF(CA6/CB6*100&gt;200,"св.200",CA6/CB6))</f>
        <v xml:space="preserve"> </v>
      </c>
      <c r="CE6" s="56">
        <f>SUM(CE7:CE10)</f>
        <v>10000</v>
      </c>
      <c r="CF6" s="56">
        <f t="shared" ref="CF6:CG6" si="113">SUM(CF7:CF10)</f>
        <v>6940.42</v>
      </c>
      <c r="CG6" s="56">
        <f t="shared" si="113"/>
        <v>11301.17</v>
      </c>
      <c r="CH6" s="23">
        <f>IF(CF6&lt;=0," ",IF(CE6&lt;=0," ",IF(CF6/CE6*100&gt;200,"СВ.200",CF6/CE6)))</f>
        <v>0.69404200000000005</v>
      </c>
      <c r="CI6" s="23">
        <f>IF(CG6=0," ",IF(CF6/CG6*100&gt;200,"св.200",CF6/CG6))</f>
        <v>0.6141328729680201</v>
      </c>
      <c r="CJ6" s="56">
        <f>SUM(CJ7:CJ10)</f>
        <v>10000</v>
      </c>
      <c r="CK6" s="56">
        <f>SUM(CK7:CK10)</f>
        <v>6940.42</v>
      </c>
      <c r="CL6" s="56">
        <f>SUM(CL7:CL10)</f>
        <v>11301.17</v>
      </c>
      <c r="CM6" s="23">
        <f>IF(CK6&lt;=0," ",IF(CJ6&lt;=0," ",IF(CK6/CJ6*100&gt;200,"СВ.200",CK6/CJ6)))</f>
        <v>0.69404200000000005</v>
      </c>
      <c r="CN6" s="23">
        <f>IF(CL6=0," ",IF(CK6/CL6*100&gt;200,"св.200",CK6/CL6))</f>
        <v>0.6141328729680201</v>
      </c>
      <c r="CO6" s="56">
        <f>SUM(CO7:CO10)</f>
        <v>0</v>
      </c>
      <c r="CP6" s="56">
        <f>SUM(CP7:CP10)</f>
        <v>0</v>
      </c>
      <c r="CQ6" s="56">
        <f>SUM(CQ7:CQ10)</f>
        <v>0</v>
      </c>
      <c r="CR6" s="23" t="str">
        <f>IF(CP6&lt;=0," ",IF(CO6&lt;=0," ",IF(CP6/CO6*100&gt;200,"СВ.200",CP6/CO6)))</f>
        <v xml:space="preserve"> </v>
      </c>
      <c r="CS6" s="23" t="str">
        <f>IF(CQ6=0," ",IF(CP6/CQ6*100&gt;200,"св.200",CP6/CQ6))</f>
        <v xml:space="preserve"> </v>
      </c>
      <c r="CT6" s="56">
        <f>SUM(CT7:CT10)</f>
        <v>7500</v>
      </c>
      <c r="CU6" s="56">
        <f>SUM(CU7:CU10)</f>
        <v>0</v>
      </c>
      <c r="CV6" s="56">
        <f>SUM(CV7:CV10)</f>
        <v>0</v>
      </c>
      <c r="CW6" s="45" t="str">
        <f>IF(CU6&lt;=0," ",IF(CT6&lt;=0," ",IF(CU6/CT6*100&gt;200,"СВ.200",CU6/CT6)))</f>
        <v xml:space="preserve"> </v>
      </c>
      <c r="CX6" s="45" t="str">
        <f>IF(CV6=0," ",IF(CU6/CV6*100&gt;200,"св.200",CU6/CV6))</f>
        <v xml:space="preserve"> </v>
      </c>
      <c r="CY6" s="56">
        <f>SUM(CY7:CY10)</f>
        <v>0</v>
      </c>
      <c r="CZ6" s="56">
        <f>SUM(CZ7:CZ10)</f>
        <v>0</v>
      </c>
      <c r="DA6" s="56">
        <f>SUM(DA7:DA10)</f>
        <v>0</v>
      </c>
      <c r="DB6" s="23" t="str">
        <f t="shared" ref="DB6:DB37" si="114">IF(CZ6&lt;=0," ",IF(CY6&lt;=0," ",IF(CZ6/CY6*100&gt;200,"СВ.200",CZ6/CY6)))</f>
        <v xml:space="preserve"> </v>
      </c>
      <c r="DC6" s="23" t="str">
        <f>IF(DA6=0," ",IF(CZ6/DA6*100&gt;200,"св.200",CZ6/DA6))</f>
        <v xml:space="preserve"> </v>
      </c>
      <c r="DD6" s="56">
        <f>SUM(DD7:DD10)</f>
        <v>0</v>
      </c>
      <c r="DE6" s="56">
        <f>SUM(DE7:DE10)</f>
        <v>0</v>
      </c>
      <c r="DF6" s="56">
        <f>SUM(DF7:DF10)</f>
        <v>0</v>
      </c>
      <c r="DG6" s="23" t="str">
        <f t="shared" ref="DG6:DG37" si="115">IF(DE6&lt;=0," ",IF(DD6&lt;=0," ",IF(DE6/DD6*100&gt;200,"СВ.200",DE6/DD6)))</f>
        <v xml:space="preserve"> </v>
      </c>
      <c r="DH6" s="23" t="str">
        <f>IF(DF6=0," ",IF(DE6/DF6*100&gt;200,"св.200",DE6/DF6))</f>
        <v xml:space="preserve"> </v>
      </c>
      <c r="DI6" s="56">
        <f>SUM(DI7:DI10)</f>
        <v>0</v>
      </c>
      <c r="DJ6" s="56">
        <f>SUM(DJ7:DJ10)</f>
        <v>0</v>
      </c>
      <c r="DK6" s="23" t="str">
        <f>IF(DI6=0," ",IF(DI6/DJ6*100&gt;200,"св.200",DI6/DJ6))</f>
        <v xml:space="preserve"> </v>
      </c>
      <c r="DL6" s="56">
        <f>SUM(DL7:DL10)</f>
        <v>0</v>
      </c>
      <c r="DM6" s="56">
        <f>SUM(DM7:DM10)</f>
        <v>0</v>
      </c>
      <c r="DN6" s="56">
        <f>SUM(DN7:DN10)</f>
        <v>0</v>
      </c>
      <c r="DO6" s="23" t="str">
        <f t="shared" ref="DO6:DO37" si="116">IF(DM6&lt;=0," ",IF(DL6&lt;=0," ",IF(DM6/DL6*100&gt;200,"СВ.200",DM6/DL6)))</f>
        <v xml:space="preserve"> </v>
      </c>
      <c r="DP6" s="23" t="str">
        <f>IF(DN6=0," ",IF(DM6/DN6*100&gt;200,"св.200",DM6/DN6))</f>
        <v xml:space="preserve"> </v>
      </c>
      <c r="DQ6" s="56">
        <f>SUM(DQ7:DQ10)</f>
        <v>31636.23</v>
      </c>
      <c r="DR6" s="56">
        <f>SUM(DR7:DR10)</f>
        <v>0</v>
      </c>
      <c r="DS6" s="56">
        <f>SUM(DS7:DS10)</f>
        <v>0</v>
      </c>
      <c r="DT6" s="23" t="str">
        <f t="shared" ref="DT6:DT69" si="117">IF(DR6&lt;=0," ",IF(DQ6&lt;=0," ",IF(DR6/DQ6*100&gt;200,"СВ.200",DR6/DQ6)))</f>
        <v xml:space="preserve"> </v>
      </c>
      <c r="DU6" s="23" t="str">
        <f>IF(DS6=0," ",IF(DR6/DS6*100&gt;200,"св.200",DR6/DS6))</f>
        <v xml:space="preserve"> </v>
      </c>
    </row>
    <row r="7" spans="1:125" s="16" customFormat="1" ht="15.75" hidden="1" customHeight="1" outlineLevel="1">
      <c r="A7" s="15">
        <v>1</v>
      </c>
      <c r="B7" s="8" t="s">
        <v>56</v>
      </c>
      <c r="C7" s="24">
        <f t="shared" ref="C7:D10" si="118">H7+AQ7</f>
        <v>8750906.2300000004</v>
      </c>
      <c r="D7" s="24">
        <f t="shared" si="118"/>
        <v>2119832.34</v>
      </c>
      <c r="E7" s="24">
        <f t="shared" ref="E7:E10" si="119">J7+AS7</f>
        <v>2210520.0799999996</v>
      </c>
      <c r="F7" s="25">
        <f t="shared" si="94"/>
        <v>0.24224146440202454</v>
      </c>
      <c r="G7" s="25">
        <f t="shared" si="95"/>
        <v>0.95897447807848013</v>
      </c>
      <c r="H7" s="14">
        <f t="shared" ref="H7:J10" si="120">W7++AG7+M7+AB7+AL7+R7</f>
        <v>8085770</v>
      </c>
      <c r="I7" s="21">
        <f t="shared" si="120"/>
        <v>1852349.7499999998</v>
      </c>
      <c r="J7" s="14">
        <f t="shared" si="120"/>
        <v>1816695.7099999997</v>
      </c>
      <c r="K7" s="25">
        <f t="shared" si="96"/>
        <v>0.22908761317722365</v>
      </c>
      <c r="L7" s="25">
        <f t="shared" ref="L7:L64" si="121">IF(J7=0," ",IF(I7/J7*100&gt;200,"св.200",I7/J7))</f>
        <v>1.0196257633040813</v>
      </c>
      <c r="M7" s="33">
        <v>6515000</v>
      </c>
      <c r="N7" s="33">
        <v>1473320.13</v>
      </c>
      <c r="O7" s="33">
        <v>1493277.89</v>
      </c>
      <c r="P7" s="25">
        <f t="shared" si="97"/>
        <v>0.22614276745970835</v>
      </c>
      <c r="Q7" s="25">
        <f t="shared" ref="Q7:Q64" si="122">IF(O7=0," ",IF(N7/O7*100&gt;200,"св.200",N7/O7))</f>
        <v>0.98663493236345978</v>
      </c>
      <c r="R7" s="33">
        <v>945770</v>
      </c>
      <c r="S7" s="33">
        <v>243913.21</v>
      </c>
      <c r="T7" s="33">
        <v>201266.16</v>
      </c>
      <c r="U7" s="25">
        <f t="shared" si="98"/>
        <v>0.25789907694259701</v>
      </c>
      <c r="V7" s="25">
        <f t="shared" ref="V7:V64" si="123">IF(T7=0," ",IF(S7/T7*100&gt;200,"св.200",S7/T7))</f>
        <v>1.2118937927766893</v>
      </c>
      <c r="W7" s="33">
        <v>25000</v>
      </c>
      <c r="X7" s="33">
        <v>17957.73</v>
      </c>
      <c r="Y7" s="33">
        <v>36374</v>
      </c>
      <c r="Z7" s="25">
        <f t="shared" si="99"/>
        <v>0.71830919999999998</v>
      </c>
      <c r="AA7" s="25">
        <f t="shared" ref="AA7:AA66" si="124">IF(Y7=0," ",IF(X7/Y7*100&gt;200,"св.200",X7/Y7))</f>
        <v>0.49369687139165336</v>
      </c>
      <c r="AB7" s="33">
        <v>200000</v>
      </c>
      <c r="AC7" s="33">
        <v>81921</v>
      </c>
      <c r="AD7" s="33">
        <v>16204.04</v>
      </c>
      <c r="AE7" s="25">
        <f t="shared" si="100"/>
        <v>0.409605</v>
      </c>
      <c r="AF7" s="25" t="str">
        <f t="shared" ref="AF7:AF62" si="125">IF(AD7=0," ",IF(AC7/AD7*100&gt;200,"св.200",AC7/AD7))</f>
        <v>св.200</v>
      </c>
      <c r="AG7" s="33">
        <v>400000</v>
      </c>
      <c r="AH7" s="33">
        <v>35237.68</v>
      </c>
      <c r="AI7" s="33">
        <v>69573.62</v>
      </c>
      <c r="AJ7" s="25">
        <f t="shared" si="101"/>
        <v>8.8094199999999998E-2</v>
      </c>
      <c r="AK7" s="25">
        <f t="shared" ref="AK7:AK64" si="126">IF(AI7=0," ",IF(AH7/AI7*100&gt;200,"св.200",AH7/AI7))</f>
        <v>0.5064804734898084</v>
      </c>
      <c r="AL7" s="33"/>
      <c r="AM7" s="33"/>
      <c r="AN7" s="33"/>
      <c r="AO7" s="25" t="str">
        <f>IF(AM7&lt;=0," ",IF(AL7&lt;=0," ",IF(AM7/AL7*100&gt;200,"СВ.200",AM7/AL7)))</f>
        <v xml:space="preserve"> </v>
      </c>
      <c r="AP7" s="25" t="str">
        <f t="shared" ref="AP7:AP64" si="127">IF(AN7=0," ",IF(AM7/AN7*100&gt;200,"св.200",AM7/AN7))</f>
        <v xml:space="preserve"> </v>
      </c>
      <c r="AQ7" s="53">
        <f>AV7+BA7+BF7+BK7+BP7+BU7+BZ7+CE7+CY7+DD7+DL7+CT7+DQ7</f>
        <v>665136.23</v>
      </c>
      <c r="AR7" s="53">
        <f>AW7+BB7+BG7+BL7+BQ7+BV7+CA7+CF7+CZ7+DE7+DM7+CU7+DI7+DR7</f>
        <v>267482.59000000003</v>
      </c>
      <c r="AS7" s="53">
        <f>AX7+BC7+BH7+BM7+BR7+BW7+CB7+CG7+DA7+DF7+DN7+CV7+DJ7</f>
        <v>393824.36999999994</v>
      </c>
      <c r="AT7" s="25">
        <f t="shared" si="103"/>
        <v>0.40214707594563004</v>
      </c>
      <c r="AU7" s="25">
        <f t="shared" ref="AU7:AU70" si="128">IF(AS7=0," ",IF(AR7/AS7*100&gt;200,"св.200",AR7/AS7))</f>
        <v>0.67919258018491868</v>
      </c>
      <c r="AV7" s="33">
        <v>425000</v>
      </c>
      <c r="AW7" s="33">
        <v>52298.01</v>
      </c>
      <c r="AX7" s="33">
        <v>84136.85</v>
      </c>
      <c r="AY7" s="25">
        <f t="shared" si="104"/>
        <v>0.12305414117647059</v>
      </c>
      <c r="AZ7" s="25">
        <f t="shared" ref="AZ7:AZ64" si="129">IF(AX7=0," ",IF(AW7/AX7*100&gt;200,"св.200",AW7/AX7))</f>
        <v>0.6215826953350404</v>
      </c>
      <c r="BA7" s="33"/>
      <c r="BB7" s="33"/>
      <c r="BC7" s="33"/>
      <c r="BD7" s="25" t="str">
        <f t="shared" ref="BD7:BD64" si="130">IF(BB7&lt;=0," ",IF(BA7&lt;=0," ",IF(BB7/BA7*100&gt;200,"СВ.200",BB7/BA7)))</f>
        <v xml:space="preserve"> </v>
      </c>
      <c r="BE7" s="25" t="str">
        <f t="shared" ref="BE7:BE64" si="131">IF(BC7=0," ",IF(BB7/BC7*100&gt;200,"св.200",BB7/BC7))</f>
        <v xml:space="preserve"> </v>
      </c>
      <c r="BF7" s="33"/>
      <c r="BG7" s="33"/>
      <c r="BH7" s="33"/>
      <c r="BI7" s="25" t="str">
        <f t="shared" ref="BI7:BI37" si="132">IF(BG7&lt;=0," ",IF(BF7&lt;=0," ",IF(BG7/BF7*100&gt;200,"СВ.200",BG7/BF7)))</f>
        <v xml:space="preserve"> </v>
      </c>
      <c r="BJ7" s="25" t="str">
        <f t="shared" ref="BJ7:BJ64" si="133">IF(BH7=0," ",IF(BG7/BH7*100&gt;200,"св.200",BG7/BH7))</f>
        <v xml:space="preserve"> </v>
      </c>
      <c r="BK7" s="33"/>
      <c r="BL7" s="33"/>
      <c r="BM7" s="33"/>
      <c r="BN7" s="25" t="str">
        <f>IF(BL7&lt;=0," ",IF(BK7&lt;=0," ",IF(BL7/BK7*100&gt;200,"СВ.200",BL7/BK7)))</f>
        <v xml:space="preserve"> </v>
      </c>
      <c r="BO7" s="25" t="str">
        <f t="shared" ref="BO7:BO64" si="134">IF(BM7=0," ",IF(BL7/BM7*100&gt;200,"св.200",BL7/BM7))</f>
        <v xml:space="preserve"> </v>
      </c>
      <c r="BP7" s="33">
        <v>50000</v>
      </c>
      <c r="BQ7" s="33">
        <v>1914.49</v>
      </c>
      <c r="BR7" s="33"/>
      <c r="BS7" s="25">
        <f t="shared" ref="BS7:BS12" si="135">IF(BQ7&lt;=0," ",IF(BP7&lt;=0," ",IF(BQ7/BP7*100&gt;200,"СВ.200",BQ7/BP7)))</f>
        <v>3.8289799999999999E-2</v>
      </c>
      <c r="BT7" s="25" t="str">
        <f t="shared" si="110"/>
        <v xml:space="preserve"> </v>
      </c>
      <c r="BU7" s="33">
        <v>141000</v>
      </c>
      <c r="BV7" s="33">
        <v>206329.67</v>
      </c>
      <c r="BW7" s="33">
        <v>298386.34999999998</v>
      </c>
      <c r="BX7" s="25">
        <f t="shared" si="111"/>
        <v>1.4633309929078016</v>
      </c>
      <c r="BY7" s="25">
        <f t="shared" ref="BY7:BY68" si="136">IF(BW7=0," ",IF(BV7/BW7*100&gt;200,"св.200",BV7/BW7))</f>
        <v>0.69148494895962909</v>
      </c>
      <c r="BZ7" s="33"/>
      <c r="CA7" s="33"/>
      <c r="CB7" s="33"/>
      <c r="CC7" s="25" t="str">
        <f t="shared" si="112"/>
        <v xml:space="preserve"> </v>
      </c>
      <c r="CD7" s="25" t="str">
        <f t="shared" ref="CD7:CD64" si="137">IF(CB7=0," ",IF(CA7/CB7*100&gt;200,"св.200",CA7/CB7))</f>
        <v xml:space="preserve"> </v>
      </c>
      <c r="CE7" s="24">
        <f>CJ7+CO7</f>
        <v>10000</v>
      </c>
      <c r="CF7" s="24">
        <f>CK7+CP7</f>
        <v>6940.42</v>
      </c>
      <c r="CG7" s="24">
        <f>CL7+CQ7</f>
        <v>11301.17</v>
      </c>
      <c r="CH7" s="25">
        <f t="shared" ref="CH7:CH64" si="138">IF(CF7&lt;=0," ",IF(CE7&lt;=0," ",IF(CF7/CE7*100&gt;200,"СВ.200",CF7/CE7)))</f>
        <v>0.69404200000000005</v>
      </c>
      <c r="CI7" s="25">
        <f>IF(CG7=0," ",IF(CF7/CG7*100&gt;200,"св.200",CF7/CG7))</f>
        <v>0.6141328729680201</v>
      </c>
      <c r="CJ7" s="33">
        <v>10000</v>
      </c>
      <c r="CK7" s="33">
        <v>6940.42</v>
      </c>
      <c r="CL7" s="33">
        <v>11301.17</v>
      </c>
      <c r="CM7" s="25">
        <f t="shared" ref="CM7:CM64" si="139">IF(CK7&lt;=0," ",IF(CJ7&lt;=0," ",IF(CK7/CJ7*100&gt;200,"СВ.200",CK7/CJ7)))</f>
        <v>0.69404200000000005</v>
      </c>
      <c r="CN7" s="25">
        <f t="shared" ref="CN7:CN64" si="140">IF(CL7=0," ",IF(CK7/CL7*100&gt;200,"св.200",CK7/CL7))</f>
        <v>0.6141328729680201</v>
      </c>
      <c r="CO7" s="33"/>
      <c r="CP7" s="33"/>
      <c r="CQ7" s="33"/>
      <c r="CR7" s="25" t="str">
        <f t="shared" ref="CR7:CR63" si="141">IF(CP7&lt;=0," ",IF(CO7&lt;=0," ",IF(CP7/CO7*100&gt;200,"СВ.200",CP7/CO7)))</f>
        <v xml:space="preserve"> </v>
      </c>
      <c r="CS7" s="25" t="str">
        <f t="shared" ref="CS7:CS63" si="142">IF(CQ7=0," ",IF(CP7/CQ7*100&gt;200,"св.200",CP7/CQ7))</f>
        <v xml:space="preserve"> </v>
      </c>
      <c r="CT7" s="33">
        <v>7500</v>
      </c>
      <c r="CU7" s="33"/>
      <c r="CV7" s="33"/>
      <c r="CW7" s="25" t="str">
        <f t="shared" ref="CW7:CW70" si="143">IF(CU7&lt;=0," ",IF(CT7&lt;=0," ",IF(CU7/CT7*100&gt;200,"СВ.200",CU7/CT7)))</f>
        <v xml:space="preserve"> </v>
      </c>
      <c r="CX7" s="25" t="str">
        <f t="shared" ref="CX7:CX70" si="144">IF(CV7=0," ",IF(CU7/CV7*100&gt;200,"св.200",CU7/CV7))</f>
        <v xml:space="preserve"> </v>
      </c>
      <c r="CY7" s="33"/>
      <c r="CZ7" s="33"/>
      <c r="DA7" s="33"/>
      <c r="DB7" s="25" t="str">
        <f t="shared" si="114"/>
        <v xml:space="preserve"> </v>
      </c>
      <c r="DC7" s="25" t="str">
        <f t="shared" ref="DC7:DC64" si="145">IF(DA7=0," ",IF(CZ7/DA7*100&gt;200,"св.200",CZ7/DA7))</f>
        <v xml:space="preserve"> </v>
      </c>
      <c r="DD7" s="33"/>
      <c r="DE7" s="33"/>
      <c r="DF7" s="33"/>
      <c r="DG7" s="25" t="str">
        <f t="shared" si="115"/>
        <v xml:space="preserve"> </v>
      </c>
      <c r="DH7" s="25" t="str">
        <f t="shared" ref="DH7:DH64" si="146">IF(DF7=0," ",IF(DE7/DF7*100&gt;200,"св.200",DE7/DF7))</f>
        <v xml:space="preserve"> </v>
      </c>
      <c r="DI7" s="33"/>
      <c r="DJ7" s="33"/>
      <c r="DK7" s="25" t="str">
        <f t="shared" ref="DK7:DK68" si="147">IF(DJ7=0," ",IF(DI7/DJ7*100&gt;200,"св.200",DI7/DJ7))</f>
        <v xml:space="preserve"> </v>
      </c>
      <c r="DL7" s="33"/>
      <c r="DM7" s="33"/>
      <c r="DN7" s="33"/>
      <c r="DO7" s="25" t="str">
        <f t="shared" si="116"/>
        <v xml:space="preserve"> </v>
      </c>
      <c r="DP7" s="25" t="str">
        <f t="shared" ref="DP7:DP64" si="148">IF(DN7=0," ",IF(DM7/DN7*100&gt;200,"св.200",DM7/DN7))</f>
        <v xml:space="preserve"> </v>
      </c>
      <c r="DQ7" s="33">
        <v>31636.23</v>
      </c>
      <c r="DR7" s="33"/>
      <c r="DS7" s="33"/>
      <c r="DT7" s="25" t="str">
        <f t="shared" si="117"/>
        <v xml:space="preserve"> </v>
      </c>
      <c r="DU7" s="25" t="str">
        <f t="shared" ref="DU7:DU26" si="149">IF(DS7=0," ",IF(DR7/DS7*100&gt;200,"св.200",DR7/DS7))</f>
        <v xml:space="preserve"> </v>
      </c>
    </row>
    <row r="8" spans="1:125" s="16" customFormat="1" ht="15.75" hidden="1" customHeight="1" outlineLevel="1">
      <c r="A8" s="15">
        <v>2</v>
      </c>
      <c r="B8" s="8" t="s">
        <v>23</v>
      </c>
      <c r="C8" s="24">
        <f t="shared" si="118"/>
        <v>133000</v>
      </c>
      <c r="D8" s="24">
        <f t="shared" si="118"/>
        <v>28746.799999999999</v>
      </c>
      <c r="E8" s="24">
        <f t="shared" si="119"/>
        <v>29468.07</v>
      </c>
      <c r="F8" s="25">
        <f t="shared" si="94"/>
        <v>0.21614135338345863</v>
      </c>
      <c r="G8" s="25">
        <f t="shared" si="95"/>
        <v>0.97552367698325682</v>
      </c>
      <c r="H8" s="14">
        <f t="shared" si="120"/>
        <v>79000</v>
      </c>
      <c r="I8" s="21">
        <f t="shared" si="120"/>
        <v>26116.48</v>
      </c>
      <c r="J8" s="14">
        <f t="shared" si="120"/>
        <v>29468.07</v>
      </c>
      <c r="K8" s="25">
        <f t="shared" si="96"/>
        <v>0.33058835443037976</v>
      </c>
      <c r="L8" s="25">
        <f t="shared" si="121"/>
        <v>0.88626367454672128</v>
      </c>
      <c r="M8" s="33">
        <v>20000</v>
      </c>
      <c r="N8" s="33">
        <v>12075.91</v>
      </c>
      <c r="O8" s="33">
        <v>10428.35</v>
      </c>
      <c r="P8" s="25">
        <f t="shared" si="97"/>
        <v>0.60379550000000004</v>
      </c>
      <c r="Q8" s="25">
        <f t="shared" si="122"/>
        <v>1.1579885600310691</v>
      </c>
      <c r="R8" s="33"/>
      <c r="S8" s="33"/>
      <c r="T8" s="33"/>
      <c r="U8" s="25" t="str">
        <f t="shared" si="98"/>
        <v xml:space="preserve"> </v>
      </c>
      <c r="V8" s="25" t="str">
        <f>IF(S8=0," ",IF(S8/T8*100&gt;200,"св.200",S8/T8))</f>
        <v xml:space="preserve"> </v>
      </c>
      <c r="W8" s="33">
        <v>17000</v>
      </c>
      <c r="X8" s="33">
        <v>12494.7</v>
      </c>
      <c r="Y8" s="33">
        <v>8952</v>
      </c>
      <c r="Z8" s="25">
        <f t="shared" si="99"/>
        <v>0.73498235294117653</v>
      </c>
      <c r="AA8" s="25">
        <f t="shared" si="124"/>
        <v>1.3957439678284183</v>
      </c>
      <c r="AB8" s="33">
        <v>10000</v>
      </c>
      <c r="AC8" s="33">
        <v>2.4500000000000002</v>
      </c>
      <c r="AD8" s="33">
        <v>9198.73</v>
      </c>
      <c r="AE8" s="25">
        <f t="shared" si="100"/>
        <v>2.4499999999999999E-4</v>
      </c>
      <c r="AF8" s="25">
        <f t="shared" si="125"/>
        <v>2.6634111447993369E-4</v>
      </c>
      <c r="AG8" s="33">
        <v>32000</v>
      </c>
      <c r="AH8" s="33">
        <v>1543.42</v>
      </c>
      <c r="AI8" s="33">
        <v>888.99</v>
      </c>
      <c r="AJ8" s="25">
        <f t="shared" si="101"/>
        <v>4.8231875E-2</v>
      </c>
      <c r="AK8" s="25">
        <f t="shared" si="126"/>
        <v>1.7361500129360286</v>
      </c>
      <c r="AL8" s="33"/>
      <c r="AM8" s="33"/>
      <c r="AN8" s="33"/>
      <c r="AO8" s="25" t="str">
        <f>IF(AM8&lt;=0," ",IF(AL8&lt;=0," ",IF(AM8/AL8*100&gt;200,"СВ.200",AM8/AL8)))</f>
        <v xml:space="preserve"> </v>
      </c>
      <c r="AP8" s="25" t="str">
        <f>IF(AM8=0," ",IF(AM8/AN8*100&gt;200,"св.200",AM8/AN8))</f>
        <v xml:space="preserve"> </v>
      </c>
      <c r="AQ8" s="53">
        <f t="shared" ref="AQ8:AQ10" si="150">AV8+BA8+BF8+BK8+BP8+BU8+BZ8+CE8+CY8+DD8+DL8+CT8+DQ8</f>
        <v>54000</v>
      </c>
      <c r="AR8" s="53">
        <f t="shared" ref="AR8:AR10" si="151">AW8+BB8+BG8+BL8+BQ8+BV8+CA8+CF8+CZ8+DE8+DM8+CU8+DI8+DR8</f>
        <v>2630.32</v>
      </c>
      <c r="AS8" s="53">
        <f t="shared" ref="AS8:AS10" si="152">AX8+BC8+BH8+BM8+BR8+BW8+CB8+CG8+DA8+DF8+DN8+CV8+DJ8</f>
        <v>0</v>
      </c>
      <c r="AT8" s="25">
        <f t="shared" ref="AT8:AT10" si="153">IF(AR8&lt;=0," ",IF(AQ8&lt;=0," ",IF(AR8/AQ8*100&gt;200,"СВ.200",AR8/AQ8)))</f>
        <v>4.870962962962963E-2</v>
      </c>
      <c r="AU8" s="25" t="str">
        <f t="shared" ref="AU8:AU10" si="154">IF(AS8=0," ",IF(AR8/AS8*100&gt;200,"св.200",AR8/AS8))</f>
        <v xml:space="preserve"> </v>
      </c>
      <c r="AV8" s="33"/>
      <c r="AW8" s="33"/>
      <c r="AX8" s="33"/>
      <c r="AY8" s="25" t="str">
        <f t="shared" si="104"/>
        <v xml:space="preserve"> </v>
      </c>
      <c r="AZ8" s="25" t="str">
        <f t="shared" si="129"/>
        <v xml:space="preserve"> </v>
      </c>
      <c r="BA8" s="33">
        <v>48000</v>
      </c>
      <c r="BB8" s="33"/>
      <c r="BC8" s="33"/>
      <c r="BD8" s="25" t="str">
        <f t="shared" si="130"/>
        <v xml:space="preserve"> </v>
      </c>
      <c r="BE8" s="25" t="str">
        <f t="shared" si="131"/>
        <v xml:space="preserve"> </v>
      </c>
      <c r="BF8" s="33"/>
      <c r="BG8" s="33">
        <v>2630.32</v>
      </c>
      <c r="BH8" s="33"/>
      <c r="BI8" s="25" t="str">
        <f t="shared" si="132"/>
        <v xml:space="preserve"> </v>
      </c>
      <c r="BJ8" s="25" t="str">
        <f t="shared" si="133"/>
        <v xml:space="preserve"> </v>
      </c>
      <c r="BK8" s="33"/>
      <c r="BL8" s="33"/>
      <c r="BM8" s="33"/>
      <c r="BN8" s="25" t="str">
        <f>IF(BL8&lt;=0," ",IF(BK8&lt;=0," ",IF(BL8/BK8*100&gt;200,"СВ.200",BL8/BK8)))</f>
        <v xml:space="preserve"> </v>
      </c>
      <c r="BO8" s="25" t="str">
        <f t="shared" si="134"/>
        <v xml:space="preserve"> </v>
      </c>
      <c r="BP8" s="33"/>
      <c r="BQ8" s="33"/>
      <c r="BR8" s="33"/>
      <c r="BS8" s="25" t="str">
        <f t="shared" si="135"/>
        <v xml:space="preserve"> </v>
      </c>
      <c r="BT8" s="25" t="str">
        <f t="shared" si="110"/>
        <v xml:space="preserve"> </v>
      </c>
      <c r="BU8" s="33">
        <v>6000</v>
      </c>
      <c r="BV8" s="33"/>
      <c r="BW8" s="33"/>
      <c r="BX8" s="25" t="str">
        <f t="shared" si="111"/>
        <v xml:space="preserve"> </v>
      </c>
      <c r="BY8" s="25" t="str">
        <f t="shared" si="136"/>
        <v xml:space="preserve"> </v>
      </c>
      <c r="BZ8" s="33"/>
      <c r="CA8" s="33"/>
      <c r="CB8" s="33"/>
      <c r="CC8" s="25" t="str">
        <f t="shared" si="112"/>
        <v xml:space="preserve"> </v>
      </c>
      <c r="CD8" s="25" t="str">
        <f t="shared" si="137"/>
        <v xml:space="preserve"> </v>
      </c>
      <c r="CE8" s="24">
        <f t="shared" ref="CE8:CG10" si="155">CJ8+CO8</f>
        <v>0</v>
      </c>
      <c r="CF8" s="24">
        <f t="shared" si="155"/>
        <v>0</v>
      </c>
      <c r="CG8" s="24">
        <f t="shared" si="155"/>
        <v>0</v>
      </c>
      <c r="CH8" s="35" t="str">
        <f t="shared" si="138"/>
        <v xml:space="preserve"> </v>
      </c>
      <c r="CI8" s="25" t="str">
        <f t="shared" ref="CI8:CI64" si="156">IF(CG8=0," ",IF(CF8/CG8*100&gt;200,"св.200",CF8/CG8))</f>
        <v xml:space="preserve"> </v>
      </c>
      <c r="CJ8" s="33"/>
      <c r="CK8" s="33"/>
      <c r="CL8" s="33"/>
      <c r="CM8" s="25" t="str">
        <f t="shared" si="139"/>
        <v xml:space="preserve"> </v>
      </c>
      <c r="CN8" s="25" t="str">
        <f t="shared" si="140"/>
        <v xml:space="preserve"> </v>
      </c>
      <c r="CO8" s="33"/>
      <c r="CP8" s="33"/>
      <c r="CQ8" s="33"/>
      <c r="CR8" s="25" t="str">
        <f t="shared" si="141"/>
        <v xml:space="preserve"> </v>
      </c>
      <c r="CS8" s="25" t="str">
        <f t="shared" si="142"/>
        <v xml:space="preserve"> </v>
      </c>
      <c r="CT8" s="33"/>
      <c r="CU8" s="33"/>
      <c r="CV8" s="33"/>
      <c r="CW8" s="25" t="str">
        <f t="shared" si="143"/>
        <v xml:space="preserve"> </v>
      </c>
      <c r="CX8" s="25" t="str">
        <f t="shared" si="144"/>
        <v xml:space="preserve"> </v>
      </c>
      <c r="CY8" s="33"/>
      <c r="CZ8" s="33"/>
      <c r="DA8" s="33"/>
      <c r="DB8" s="25" t="str">
        <f t="shared" si="114"/>
        <v xml:space="preserve"> </v>
      </c>
      <c r="DC8" s="25" t="str">
        <f t="shared" si="145"/>
        <v xml:space="preserve"> </v>
      </c>
      <c r="DD8" s="33"/>
      <c r="DE8" s="33"/>
      <c r="DF8" s="33"/>
      <c r="DG8" s="25" t="str">
        <f t="shared" si="115"/>
        <v xml:space="preserve"> </v>
      </c>
      <c r="DH8" s="25" t="str">
        <f t="shared" si="146"/>
        <v xml:space="preserve"> </v>
      </c>
      <c r="DI8" s="33"/>
      <c r="DJ8" s="33"/>
      <c r="DK8" s="25" t="str">
        <f>IF(DI8=0," ",IF(DI8/DJ8*100&gt;200,"св.200",DI8/DJ8))</f>
        <v xml:space="preserve"> </v>
      </c>
      <c r="DL8" s="33"/>
      <c r="DM8" s="33"/>
      <c r="DN8" s="33"/>
      <c r="DO8" s="25" t="str">
        <f t="shared" si="116"/>
        <v xml:space="preserve"> </v>
      </c>
      <c r="DP8" s="25" t="str">
        <f t="shared" si="148"/>
        <v xml:space="preserve"> </v>
      </c>
      <c r="DQ8" s="33"/>
      <c r="DR8" s="33"/>
      <c r="DS8" s="33"/>
      <c r="DT8" s="25" t="str">
        <f t="shared" si="117"/>
        <v xml:space="preserve"> </v>
      </c>
      <c r="DU8" s="25" t="str">
        <f t="shared" si="149"/>
        <v xml:space="preserve"> </v>
      </c>
    </row>
    <row r="9" spans="1:125" s="16" customFormat="1" ht="15.75" hidden="1" customHeight="1" outlineLevel="1">
      <c r="A9" s="15">
        <v>3</v>
      </c>
      <c r="B9" s="8" t="s">
        <v>97</v>
      </c>
      <c r="C9" s="24">
        <f t="shared" si="118"/>
        <v>460500</v>
      </c>
      <c r="D9" s="24">
        <f t="shared" si="118"/>
        <v>49280.75</v>
      </c>
      <c r="E9" s="24">
        <f t="shared" si="119"/>
        <v>62758.459999999992</v>
      </c>
      <c r="F9" s="25">
        <f t="shared" si="94"/>
        <v>0.1070157437567861</v>
      </c>
      <c r="G9" s="25">
        <f t="shared" si="95"/>
        <v>0.78524473035189213</v>
      </c>
      <c r="H9" s="14">
        <f t="shared" si="120"/>
        <v>402500</v>
      </c>
      <c r="I9" s="21">
        <f t="shared" si="120"/>
        <v>35670.75</v>
      </c>
      <c r="J9" s="14">
        <f t="shared" si="120"/>
        <v>62758.459999999992</v>
      </c>
      <c r="K9" s="25">
        <f t="shared" si="96"/>
        <v>8.862298136645963E-2</v>
      </c>
      <c r="L9" s="25">
        <f t="shared" si="121"/>
        <v>0.56838153772415712</v>
      </c>
      <c r="M9" s="33">
        <v>70000</v>
      </c>
      <c r="N9" s="33">
        <v>19476.5</v>
      </c>
      <c r="O9" s="33">
        <v>20521.89</v>
      </c>
      <c r="P9" s="25">
        <f t="shared" si="97"/>
        <v>0.27823571428571431</v>
      </c>
      <c r="Q9" s="25">
        <f t="shared" si="122"/>
        <v>0.94905976009032311</v>
      </c>
      <c r="R9" s="33"/>
      <c r="S9" s="33"/>
      <c r="T9" s="33"/>
      <c r="U9" s="25" t="str">
        <f t="shared" si="98"/>
        <v xml:space="preserve"> </v>
      </c>
      <c r="V9" s="25" t="str">
        <f t="shared" ref="V9:V10" si="157">IF(S9=0," ",IF(S9/T9*100&gt;200,"св.200",S9/T9))</f>
        <v xml:space="preserve"> </v>
      </c>
      <c r="W9" s="33">
        <v>500</v>
      </c>
      <c r="X9" s="33">
        <v>31.79</v>
      </c>
      <c r="Y9" s="33">
        <v>385.2</v>
      </c>
      <c r="Z9" s="25">
        <f t="shared" si="99"/>
        <v>6.3579999999999998E-2</v>
      </c>
      <c r="AA9" s="25">
        <f t="shared" si="124"/>
        <v>8.2528556593977148E-2</v>
      </c>
      <c r="AB9" s="33">
        <v>70000</v>
      </c>
      <c r="AC9" s="33">
        <v>169.75</v>
      </c>
      <c r="AD9" s="33">
        <v>8901.84</v>
      </c>
      <c r="AE9" s="25">
        <f t="shared" si="100"/>
        <v>2.4250000000000001E-3</v>
      </c>
      <c r="AF9" s="25">
        <f t="shared" si="125"/>
        <v>1.906909133392647E-2</v>
      </c>
      <c r="AG9" s="33">
        <v>260000</v>
      </c>
      <c r="AH9" s="33">
        <v>15092.71</v>
      </c>
      <c r="AI9" s="33">
        <v>31749.53</v>
      </c>
      <c r="AJ9" s="25">
        <f t="shared" si="101"/>
        <v>5.8048884615384613E-2</v>
      </c>
      <c r="AK9" s="25">
        <f t="shared" si="126"/>
        <v>0.47536798182524276</v>
      </c>
      <c r="AL9" s="33">
        <v>2000</v>
      </c>
      <c r="AM9" s="33">
        <v>900</v>
      </c>
      <c r="AN9" s="33">
        <v>1200</v>
      </c>
      <c r="AO9" s="25">
        <f>IF(AM9&lt;=0," ",IF(AL9&lt;=0," ",IF(AM9/AL9*100&gt;200,"СВ.200",AM9/AL9)))</f>
        <v>0.45</v>
      </c>
      <c r="AP9" s="25">
        <f t="shared" si="127"/>
        <v>0.75</v>
      </c>
      <c r="AQ9" s="53">
        <f t="shared" si="150"/>
        <v>58000</v>
      </c>
      <c r="AR9" s="53">
        <f t="shared" si="151"/>
        <v>13610</v>
      </c>
      <c r="AS9" s="53">
        <f t="shared" si="152"/>
        <v>0</v>
      </c>
      <c r="AT9" s="25">
        <f t="shared" si="153"/>
        <v>0.23465517241379311</v>
      </c>
      <c r="AU9" s="25" t="str">
        <f t="shared" si="154"/>
        <v xml:space="preserve"> </v>
      </c>
      <c r="AV9" s="33"/>
      <c r="AW9" s="33"/>
      <c r="AX9" s="33"/>
      <c r="AY9" s="25" t="str">
        <f t="shared" si="104"/>
        <v xml:space="preserve"> </v>
      </c>
      <c r="AZ9" s="25" t="str">
        <f t="shared" si="129"/>
        <v xml:space="preserve"> </v>
      </c>
      <c r="BA9" s="33">
        <v>8000</v>
      </c>
      <c r="BB9" s="33"/>
      <c r="BC9" s="33"/>
      <c r="BD9" s="25" t="str">
        <f t="shared" si="130"/>
        <v xml:space="preserve"> </v>
      </c>
      <c r="BE9" s="25" t="str">
        <f t="shared" si="131"/>
        <v xml:space="preserve"> </v>
      </c>
      <c r="BF9" s="33"/>
      <c r="BG9" s="33"/>
      <c r="BH9" s="33"/>
      <c r="BI9" s="25" t="str">
        <f t="shared" si="132"/>
        <v xml:space="preserve"> </v>
      </c>
      <c r="BJ9" s="25" t="str">
        <f t="shared" si="133"/>
        <v xml:space="preserve"> </v>
      </c>
      <c r="BK9" s="33"/>
      <c r="BL9" s="33"/>
      <c r="BM9" s="33"/>
      <c r="BN9" s="25" t="str">
        <f>IF(BL9&lt;=0," ",IF(BK9&lt;=0," ",IF(BL9/BK9*100&gt;200,"СВ.200",BL9/BK9)))</f>
        <v xml:space="preserve"> </v>
      </c>
      <c r="BO9" s="25" t="str">
        <f t="shared" si="134"/>
        <v xml:space="preserve"> </v>
      </c>
      <c r="BP9" s="33"/>
      <c r="BQ9" s="33"/>
      <c r="BR9" s="33"/>
      <c r="BS9" s="25" t="str">
        <f t="shared" si="135"/>
        <v xml:space="preserve"> </v>
      </c>
      <c r="BT9" s="25" t="str">
        <f t="shared" si="110"/>
        <v xml:space="preserve"> </v>
      </c>
      <c r="BU9" s="33">
        <v>50000</v>
      </c>
      <c r="BV9" s="33">
        <v>13610</v>
      </c>
      <c r="BW9" s="33"/>
      <c r="BX9" s="25">
        <f t="shared" si="111"/>
        <v>0.2722</v>
      </c>
      <c r="BY9" s="25" t="str">
        <f t="shared" si="136"/>
        <v xml:space="preserve"> </v>
      </c>
      <c r="BZ9" s="33"/>
      <c r="CA9" s="33"/>
      <c r="CB9" s="33"/>
      <c r="CC9" s="25" t="str">
        <f t="shared" si="112"/>
        <v xml:space="preserve"> </v>
      </c>
      <c r="CD9" s="25" t="str">
        <f t="shared" si="137"/>
        <v xml:space="preserve"> </v>
      </c>
      <c r="CE9" s="24">
        <f t="shared" si="155"/>
        <v>0</v>
      </c>
      <c r="CF9" s="24">
        <f t="shared" si="155"/>
        <v>0</v>
      </c>
      <c r="CG9" s="24">
        <f t="shared" si="155"/>
        <v>0</v>
      </c>
      <c r="CH9" s="35" t="str">
        <f t="shared" si="138"/>
        <v xml:space="preserve"> </v>
      </c>
      <c r="CI9" s="25" t="str">
        <f t="shared" si="156"/>
        <v xml:space="preserve"> </v>
      </c>
      <c r="CJ9" s="33"/>
      <c r="CK9" s="33"/>
      <c r="CL9" s="33"/>
      <c r="CM9" s="25" t="str">
        <f t="shared" si="139"/>
        <v xml:space="preserve"> </v>
      </c>
      <c r="CN9" s="25" t="str">
        <f t="shared" si="140"/>
        <v xml:space="preserve"> </v>
      </c>
      <c r="CO9" s="33"/>
      <c r="CP9" s="33"/>
      <c r="CQ9" s="33"/>
      <c r="CR9" s="25" t="str">
        <f t="shared" si="141"/>
        <v xml:space="preserve"> </v>
      </c>
      <c r="CS9" s="25" t="str">
        <f t="shared" si="142"/>
        <v xml:space="preserve"> </v>
      </c>
      <c r="CT9" s="33"/>
      <c r="CU9" s="33"/>
      <c r="CV9" s="33"/>
      <c r="CW9" s="25" t="str">
        <f t="shared" si="143"/>
        <v xml:space="preserve"> </v>
      </c>
      <c r="CX9" s="25" t="str">
        <f t="shared" si="144"/>
        <v xml:space="preserve"> </v>
      </c>
      <c r="CY9" s="33"/>
      <c r="CZ9" s="33"/>
      <c r="DA9" s="33"/>
      <c r="DB9" s="25" t="str">
        <f t="shared" si="114"/>
        <v xml:space="preserve"> </v>
      </c>
      <c r="DC9" s="25" t="str">
        <f t="shared" si="145"/>
        <v xml:space="preserve"> </v>
      </c>
      <c r="DD9" s="33"/>
      <c r="DE9" s="33"/>
      <c r="DF9" s="33"/>
      <c r="DG9" s="25" t="str">
        <f t="shared" si="115"/>
        <v xml:space="preserve"> </v>
      </c>
      <c r="DH9" s="25" t="str">
        <f t="shared" si="146"/>
        <v xml:space="preserve"> </v>
      </c>
      <c r="DI9" s="33"/>
      <c r="DJ9" s="33"/>
      <c r="DK9" s="25" t="str">
        <f t="shared" si="147"/>
        <v xml:space="preserve"> </v>
      </c>
      <c r="DL9" s="33"/>
      <c r="DM9" s="33"/>
      <c r="DN9" s="33"/>
      <c r="DO9" s="25" t="str">
        <f t="shared" si="116"/>
        <v xml:space="preserve"> </v>
      </c>
      <c r="DP9" s="25" t="str">
        <f t="shared" si="148"/>
        <v xml:space="preserve"> </v>
      </c>
      <c r="DQ9" s="33"/>
      <c r="DR9" s="33"/>
      <c r="DS9" s="33"/>
      <c r="DT9" s="25" t="str">
        <f t="shared" si="117"/>
        <v xml:space="preserve"> </v>
      </c>
      <c r="DU9" s="25" t="str">
        <f t="shared" si="149"/>
        <v xml:space="preserve"> </v>
      </c>
    </row>
    <row r="10" spans="1:125" s="16" customFormat="1" ht="15.75" hidden="1" customHeight="1" outlineLevel="1">
      <c r="A10" s="15">
        <v>4</v>
      </c>
      <c r="B10" s="8" t="s">
        <v>83</v>
      </c>
      <c r="C10" s="24">
        <f t="shared" si="118"/>
        <v>116000</v>
      </c>
      <c r="D10" s="24">
        <f t="shared" si="118"/>
        <v>10821.27</v>
      </c>
      <c r="E10" s="24">
        <f t="shared" si="119"/>
        <v>10959.83</v>
      </c>
      <c r="F10" s="25">
        <f t="shared" si="94"/>
        <v>9.3286810344827595E-2</v>
      </c>
      <c r="G10" s="25">
        <f t="shared" si="95"/>
        <v>0.98735746813591097</v>
      </c>
      <c r="H10" s="14">
        <f t="shared" si="120"/>
        <v>100000</v>
      </c>
      <c r="I10" s="21">
        <f t="shared" si="120"/>
        <v>7037.9500000000007</v>
      </c>
      <c r="J10" s="14">
        <f t="shared" si="120"/>
        <v>10959.83</v>
      </c>
      <c r="K10" s="25">
        <f t="shared" si="96"/>
        <v>7.0379500000000011E-2</v>
      </c>
      <c r="L10" s="25">
        <f t="shared" si="121"/>
        <v>0.64215868311826008</v>
      </c>
      <c r="M10" s="33">
        <v>20000</v>
      </c>
      <c r="N10" s="33">
        <v>5427.85</v>
      </c>
      <c r="O10" s="33">
        <v>6598.05</v>
      </c>
      <c r="P10" s="25">
        <f t="shared" si="97"/>
        <v>0.27139250000000004</v>
      </c>
      <c r="Q10" s="25">
        <f t="shared" si="122"/>
        <v>0.82264456922878737</v>
      </c>
      <c r="R10" s="33"/>
      <c r="S10" s="33"/>
      <c r="T10" s="33"/>
      <c r="U10" s="25" t="str">
        <f t="shared" si="98"/>
        <v xml:space="preserve"> </v>
      </c>
      <c r="V10" s="25" t="str">
        <f t="shared" si="157"/>
        <v xml:space="preserve"> </v>
      </c>
      <c r="W10" s="33"/>
      <c r="X10" s="33"/>
      <c r="Y10" s="33"/>
      <c r="Z10" s="25" t="str">
        <f t="shared" si="99"/>
        <v xml:space="preserve"> </v>
      </c>
      <c r="AA10" s="25" t="str">
        <f t="shared" si="124"/>
        <v xml:space="preserve"> </v>
      </c>
      <c r="AB10" s="33">
        <v>7000</v>
      </c>
      <c r="AC10" s="33">
        <v>289.89</v>
      </c>
      <c r="AD10" s="33">
        <v>134.9</v>
      </c>
      <c r="AE10" s="25">
        <f t="shared" si="100"/>
        <v>4.141285714285714E-2</v>
      </c>
      <c r="AF10" s="25" t="str">
        <f t="shared" si="125"/>
        <v>св.200</v>
      </c>
      <c r="AG10" s="33">
        <v>70000</v>
      </c>
      <c r="AH10" s="33">
        <v>1320.21</v>
      </c>
      <c r="AI10" s="33">
        <v>4226.88</v>
      </c>
      <c r="AJ10" s="25">
        <f t="shared" si="101"/>
        <v>1.8860142857142857E-2</v>
      </c>
      <c r="AK10" s="25">
        <f t="shared" si="126"/>
        <v>0.31233675902793551</v>
      </c>
      <c r="AL10" s="33">
        <v>3000</v>
      </c>
      <c r="AM10" s="33"/>
      <c r="AN10" s="33"/>
      <c r="AO10" s="25" t="str">
        <f>IF(AM10&lt;=0," ",IF(AL10&lt;=0," ",IF(AM10/AL10*100&gt;200,"СВ.200",AM10/AL10)))</f>
        <v xml:space="preserve"> </v>
      </c>
      <c r="AP10" s="25" t="str">
        <f t="shared" ref="AP10" si="158">IF(AN10=0," ",IF(AM10/AN10*100&gt;200,"св.200",AM10/AN10))</f>
        <v xml:space="preserve"> </v>
      </c>
      <c r="AQ10" s="53">
        <f t="shared" si="150"/>
        <v>16000</v>
      </c>
      <c r="AR10" s="53">
        <f t="shared" si="151"/>
        <v>3783.32</v>
      </c>
      <c r="AS10" s="53">
        <f t="shared" si="152"/>
        <v>0</v>
      </c>
      <c r="AT10" s="25">
        <f t="shared" si="153"/>
        <v>0.23645750000000001</v>
      </c>
      <c r="AU10" s="25" t="str">
        <f t="shared" si="154"/>
        <v xml:space="preserve"> </v>
      </c>
      <c r="AV10" s="33"/>
      <c r="AW10" s="33"/>
      <c r="AX10" s="33"/>
      <c r="AY10" s="25" t="str">
        <f t="shared" si="104"/>
        <v xml:space="preserve"> </v>
      </c>
      <c r="AZ10" s="25" t="str">
        <f t="shared" si="129"/>
        <v xml:space="preserve"> </v>
      </c>
      <c r="BA10" s="33">
        <v>6000</v>
      </c>
      <c r="BB10" s="33">
        <v>3783.32</v>
      </c>
      <c r="BC10" s="33"/>
      <c r="BD10" s="25">
        <f t="shared" si="130"/>
        <v>0.63055333333333341</v>
      </c>
      <c r="BE10" s="25" t="str">
        <f t="shared" si="131"/>
        <v xml:space="preserve"> </v>
      </c>
      <c r="BF10" s="33"/>
      <c r="BG10" s="33"/>
      <c r="BH10" s="33"/>
      <c r="BI10" s="25" t="str">
        <f t="shared" si="132"/>
        <v xml:space="preserve"> </v>
      </c>
      <c r="BJ10" s="25" t="str">
        <f t="shared" si="133"/>
        <v xml:space="preserve"> </v>
      </c>
      <c r="BK10" s="33"/>
      <c r="BL10" s="33"/>
      <c r="BM10" s="33"/>
      <c r="BN10" s="25" t="str">
        <f>IF(BL10&lt;=0," ",IF(BK10&lt;=0," ",IF(BL10/BK10*100&gt;200,"СВ.200",BL10/BK10)))</f>
        <v xml:space="preserve"> </v>
      </c>
      <c r="BO10" s="25" t="str">
        <f t="shared" si="134"/>
        <v xml:space="preserve"> </v>
      </c>
      <c r="BP10" s="33"/>
      <c r="BQ10" s="33"/>
      <c r="BR10" s="33"/>
      <c r="BS10" s="25" t="str">
        <f t="shared" si="135"/>
        <v xml:space="preserve"> </v>
      </c>
      <c r="BT10" s="25" t="str">
        <f>IF(BQ10=0," ",IF(BQ10/BR10*100&gt;200,"св.200",BQ10/BR10))</f>
        <v xml:space="preserve"> </v>
      </c>
      <c r="BU10" s="33">
        <v>10000</v>
      </c>
      <c r="BV10" s="33"/>
      <c r="BW10" s="33"/>
      <c r="BX10" s="25" t="str">
        <f t="shared" si="111"/>
        <v xml:space="preserve"> </v>
      </c>
      <c r="BY10" s="25" t="str">
        <f>IF(BV10=0," ",IF(BV10/BW10*100&gt;200,"св.200",BV10/BW10))</f>
        <v xml:space="preserve"> </v>
      </c>
      <c r="BZ10" s="33"/>
      <c r="CA10" s="33"/>
      <c r="CB10" s="33"/>
      <c r="CC10" s="25" t="str">
        <f t="shared" si="112"/>
        <v xml:space="preserve"> </v>
      </c>
      <c r="CD10" s="25" t="str">
        <f t="shared" si="137"/>
        <v xml:space="preserve"> </v>
      </c>
      <c r="CE10" s="24">
        <f t="shared" si="155"/>
        <v>0</v>
      </c>
      <c r="CF10" s="24">
        <f t="shared" si="155"/>
        <v>0</v>
      </c>
      <c r="CG10" s="24">
        <f t="shared" si="155"/>
        <v>0</v>
      </c>
      <c r="CH10" s="35" t="str">
        <f t="shared" si="138"/>
        <v xml:space="preserve"> </v>
      </c>
      <c r="CI10" s="25" t="str">
        <f t="shared" si="156"/>
        <v xml:space="preserve"> </v>
      </c>
      <c r="CJ10" s="33"/>
      <c r="CK10" s="33"/>
      <c r="CL10" s="33"/>
      <c r="CM10" s="25" t="str">
        <f t="shared" si="139"/>
        <v xml:space="preserve"> </v>
      </c>
      <c r="CN10" s="25" t="str">
        <f t="shared" si="140"/>
        <v xml:space="preserve"> </v>
      </c>
      <c r="CO10" s="33"/>
      <c r="CP10" s="33"/>
      <c r="CQ10" s="33"/>
      <c r="CR10" s="25" t="str">
        <f t="shared" si="141"/>
        <v xml:space="preserve"> </v>
      </c>
      <c r="CS10" s="25" t="str">
        <f t="shared" si="142"/>
        <v xml:space="preserve"> </v>
      </c>
      <c r="CT10" s="33"/>
      <c r="CU10" s="33"/>
      <c r="CV10" s="33"/>
      <c r="CW10" s="25" t="str">
        <f t="shared" si="143"/>
        <v xml:space="preserve"> </v>
      </c>
      <c r="CX10" s="25" t="str">
        <f t="shared" si="144"/>
        <v xml:space="preserve"> </v>
      </c>
      <c r="CY10" s="33"/>
      <c r="CZ10" s="33"/>
      <c r="DA10" s="33"/>
      <c r="DB10" s="25" t="str">
        <f t="shared" si="114"/>
        <v xml:space="preserve"> </v>
      </c>
      <c r="DC10" s="25" t="str">
        <f t="shared" si="145"/>
        <v xml:space="preserve"> </v>
      </c>
      <c r="DD10" s="33"/>
      <c r="DE10" s="33"/>
      <c r="DF10" s="33"/>
      <c r="DG10" s="25" t="str">
        <f t="shared" si="115"/>
        <v xml:space="preserve"> </v>
      </c>
      <c r="DH10" s="25" t="str">
        <f t="shared" si="146"/>
        <v xml:space="preserve"> </v>
      </c>
      <c r="DI10" s="33"/>
      <c r="DJ10" s="33"/>
      <c r="DK10" s="25" t="str">
        <f t="shared" si="147"/>
        <v xml:space="preserve"> </v>
      </c>
      <c r="DL10" s="33"/>
      <c r="DM10" s="33"/>
      <c r="DN10" s="33"/>
      <c r="DO10" s="25" t="str">
        <f t="shared" si="116"/>
        <v xml:space="preserve"> </v>
      </c>
      <c r="DP10" s="25" t="str">
        <f t="shared" si="148"/>
        <v xml:space="preserve"> </v>
      </c>
      <c r="DQ10" s="33"/>
      <c r="DR10" s="33"/>
      <c r="DS10" s="33"/>
      <c r="DT10" s="25" t="str">
        <f t="shared" si="117"/>
        <v xml:space="preserve"> </v>
      </c>
      <c r="DU10" s="25" t="str">
        <f t="shared" si="149"/>
        <v xml:space="preserve"> </v>
      </c>
    </row>
    <row r="11" spans="1:125" s="18" customFormat="1" ht="15.75" hidden="1">
      <c r="A11" s="17"/>
      <c r="B11" s="7" t="s">
        <v>123</v>
      </c>
      <c r="C11" s="28">
        <f>SUM(C12:C17)</f>
        <v>38829280.029999994</v>
      </c>
      <c r="D11" s="28">
        <f>SUM(D12:D17)</f>
        <v>8668629.0300000012</v>
      </c>
      <c r="E11" s="28">
        <f>SUM(E12:E17)</f>
        <v>8691516.4299999997</v>
      </c>
      <c r="F11" s="23">
        <f t="shared" si="94"/>
        <v>0.22324980075094125</v>
      </c>
      <c r="G11" s="23">
        <f t="shared" si="95"/>
        <v>0.99736669657310895</v>
      </c>
      <c r="H11" s="22">
        <f>SUM(H12:H17)</f>
        <v>37083021.049999997</v>
      </c>
      <c r="I11" s="22">
        <f>SUM(I12:I17)</f>
        <v>8146765.3100000005</v>
      </c>
      <c r="J11" s="22">
        <f>SUM(J12:J17)</f>
        <v>8271408.96</v>
      </c>
      <c r="K11" s="23">
        <f t="shared" si="96"/>
        <v>0.21968990333919952</v>
      </c>
      <c r="L11" s="23">
        <f t="shared" si="121"/>
        <v>0.9849307837875303</v>
      </c>
      <c r="M11" s="22">
        <f>SUM(M12:M17)</f>
        <v>25960433.550000001</v>
      </c>
      <c r="N11" s="22">
        <f>SUM(N12:N17)</f>
        <v>6424038.1400000006</v>
      </c>
      <c r="O11" s="56">
        <f>SUM(O12:O17)</f>
        <v>6449484.6699999999</v>
      </c>
      <c r="P11" s="23">
        <f t="shared" si="97"/>
        <v>0.2474549636325315</v>
      </c>
      <c r="Q11" s="23">
        <f t="shared" si="122"/>
        <v>0.99605448631913729</v>
      </c>
      <c r="R11" s="56">
        <f>SUM(R12:R17)</f>
        <v>2086390</v>
      </c>
      <c r="S11" s="56">
        <f>SUM(S12:S17)</f>
        <v>532300.6100000001</v>
      </c>
      <c r="T11" s="56">
        <f>SUM(T12:T17)</f>
        <v>425468.64999999997</v>
      </c>
      <c r="U11" s="23">
        <f t="shared" si="98"/>
        <v>0.25512996611371802</v>
      </c>
      <c r="V11" s="23">
        <f t="shared" si="123"/>
        <v>1.2510924365402718</v>
      </c>
      <c r="W11" s="56">
        <f>SUM(W12:W17)</f>
        <v>10097.5</v>
      </c>
      <c r="X11" s="56">
        <f>SUM(X12:X17)</f>
        <v>42222.22</v>
      </c>
      <c r="Y11" s="56">
        <f>SUM(Y12:Y17)</f>
        <v>-2402.21</v>
      </c>
      <c r="Z11" s="23" t="str">
        <f t="shared" si="99"/>
        <v>СВ.200</v>
      </c>
      <c r="AA11" s="23">
        <f>IF(Y11=0," ",IF(X11/Y11*100&gt;200,"св.200",X11/Y11))</f>
        <v>-17.576406725473628</v>
      </c>
      <c r="AB11" s="56">
        <f>SUM(AB12:AB17)</f>
        <v>1341000</v>
      </c>
      <c r="AC11" s="56">
        <f>SUM(AC12:AC17)</f>
        <v>134102.07</v>
      </c>
      <c r="AD11" s="56">
        <f>SUM(AD12:AD17)</f>
        <v>55133.569999999992</v>
      </c>
      <c r="AE11" s="23">
        <f t="shared" si="100"/>
        <v>0.10000154362416108</v>
      </c>
      <c r="AF11" s="23" t="str">
        <f t="shared" si="125"/>
        <v>св.200</v>
      </c>
      <c r="AG11" s="56">
        <f>SUM(AG12:AG17)</f>
        <v>7685100</v>
      </c>
      <c r="AH11" s="56">
        <f>SUM(AH12:AH17)</f>
        <v>1014102.2700000001</v>
      </c>
      <c r="AI11" s="56">
        <f>SUM(AI12:AI17)</f>
        <v>1343724.2799999998</v>
      </c>
      <c r="AJ11" s="23">
        <f t="shared" si="101"/>
        <v>0.13195693875161027</v>
      </c>
      <c r="AK11" s="23">
        <f t="shared" si="126"/>
        <v>0.75469520428699877</v>
      </c>
      <c r="AL11" s="56">
        <f>SUM(AL12:AL17)</f>
        <v>0</v>
      </c>
      <c r="AM11" s="56">
        <f>SUM(AM12:AM17)</f>
        <v>0</v>
      </c>
      <c r="AN11" s="56">
        <f>SUM(AN12:AN17)</f>
        <v>0</v>
      </c>
      <c r="AO11" s="27"/>
      <c r="AP11" s="23" t="str">
        <f t="shared" si="127"/>
        <v xml:space="preserve"> </v>
      </c>
      <c r="AQ11" s="56">
        <f>SUM(AQ12:AQ17)</f>
        <v>1746258.9799999997</v>
      </c>
      <c r="AR11" s="56">
        <f t="shared" ref="AR11:AS11" si="159">SUM(AR12:AR17)</f>
        <v>521863.72000000003</v>
      </c>
      <c r="AS11" s="56">
        <f t="shared" si="159"/>
        <v>420107.47000000003</v>
      </c>
      <c r="AT11" s="23">
        <f t="shared" si="103"/>
        <v>0.29884669225867067</v>
      </c>
      <c r="AU11" s="23">
        <f t="shared" si="128"/>
        <v>1.2422148075586468</v>
      </c>
      <c r="AV11" s="56">
        <f>SUM(AV12:AV17)</f>
        <v>385000</v>
      </c>
      <c r="AW11" s="56">
        <f>SUM(AW12:AW17)</f>
        <v>7403.73</v>
      </c>
      <c r="AX11" s="56">
        <f>SUM(AX12:AX17)</f>
        <v>31220.76</v>
      </c>
      <c r="AY11" s="23">
        <f t="shared" si="104"/>
        <v>1.9230467532467533E-2</v>
      </c>
      <c r="AZ11" s="23">
        <f t="shared" si="129"/>
        <v>0.23714124832323108</v>
      </c>
      <c r="BA11" s="56">
        <f>SUM(BA12:BA17)</f>
        <v>399316.18</v>
      </c>
      <c r="BB11" s="56">
        <f>SUM(BB12:BB17)</f>
        <v>98481.76</v>
      </c>
      <c r="BC11" s="56">
        <f>SUM(BC12:BC17)</f>
        <v>11078.400000000001</v>
      </c>
      <c r="BD11" s="23">
        <f t="shared" si="130"/>
        <v>0.24662601951165614</v>
      </c>
      <c r="BE11" s="23" t="str">
        <f t="shared" si="131"/>
        <v>св.200</v>
      </c>
      <c r="BF11" s="56">
        <f>SUM(BF12:BF17)</f>
        <v>158550</v>
      </c>
      <c r="BG11" s="56">
        <f>SUM(BG12:BG17)</f>
        <v>35749.729999999996</v>
      </c>
      <c r="BH11" s="56">
        <f>SUM(BH12:BH17)</f>
        <v>56141.62</v>
      </c>
      <c r="BI11" s="23">
        <f t="shared" si="132"/>
        <v>0.22547921791233047</v>
      </c>
      <c r="BJ11" s="23">
        <f t="shared" si="133"/>
        <v>0.63677767046978684</v>
      </c>
      <c r="BK11" s="56">
        <f>SUM(BK12:BK17)</f>
        <v>357000</v>
      </c>
      <c r="BL11" s="56">
        <f>SUM(BL12:BL17)</f>
        <v>93875.510000000009</v>
      </c>
      <c r="BM11" s="56">
        <f>SUM(BM12:BM17)</f>
        <v>90308.52</v>
      </c>
      <c r="BN11" s="23">
        <f t="shared" ref="BN11:BN17" si="160">IF(BL11&lt;=0," ",IF(BK11&lt;=0," ",IF(BL11/BK11*100&gt;200,"СВ.200",BL11/BK11)))</f>
        <v>0.26295661064425774</v>
      </c>
      <c r="BO11" s="23">
        <f t="shared" si="134"/>
        <v>1.0394978236826382</v>
      </c>
      <c r="BP11" s="56">
        <f>SUM(BP12:BP17)</f>
        <v>0</v>
      </c>
      <c r="BQ11" s="56">
        <f>SUM(BQ12:BQ17)</f>
        <v>0</v>
      </c>
      <c r="BR11" s="56">
        <f>SUM(BR12:BR17)</f>
        <v>0</v>
      </c>
      <c r="BS11" s="23" t="str">
        <f t="shared" si="135"/>
        <v xml:space="preserve"> </v>
      </c>
      <c r="BT11" s="23" t="str">
        <f t="shared" si="110"/>
        <v xml:space="preserve"> </v>
      </c>
      <c r="BU11" s="56">
        <f>SUM(BU12:BU17)</f>
        <v>157896.07999999999</v>
      </c>
      <c r="BV11" s="56">
        <f>SUM(BV12:BV17)</f>
        <v>141833.99</v>
      </c>
      <c r="BW11" s="56">
        <f>SUM(BW12:BW17)</f>
        <v>130280.23</v>
      </c>
      <c r="BX11" s="23">
        <f t="shared" si="111"/>
        <v>0.89827429534666092</v>
      </c>
      <c r="BY11" s="23">
        <f t="shared" si="136"/>
        <v>1.0886839085254916</v>
      </c>
      <c r="BZ11" s="56">
        <f>SUM(BZ12:BZ17)</f>
        <v>0</v>
      </c>
      <c r="CA11" s="56">
        <f>SUM(CA12:CA17)</f>
        <v>0</v>
      </c>
      <c r="CB11" s="56">
        <f>SUM(CB12:CB17)</f>
        <v>58625.25</v>
      </c>
      <c r="CC11" s="23" t="str">
        <f t="shared" si="112"/>
        <v xml:space="preserve"> </v>
      </c>
      <c r="CD11" s="23">
        <f t="shared" si="137"/>
        <v>0</v>
      </c>
      <c r="CE11" s="28">
        <f>SUM(CE12:CE17)</f>
        <v>85433.760000000009</v>
      </c>
      <c r="CF11" s="28">
        <f>SUM(CF12:CF17)</f>
        <v>49782</v>
      </c>
      <c r="CG11" s="28">
        <f>SUM(CG12:CG17)</f>
        <v>38275.120000000003</v>
      </c>
      <c r="CH11" s="23">
        <f t="shared" si="138"/>
        <v>0.58269705090821233</v>
      </c>
      <c r="CI11" s="23">
        <f t="shared" si="156"/>
        <v>1.3006360267453112</v>
      </c>
      <c r="CJ11" s="56">
        <f>SUM(CJ12:CJ17)</f>
        <v>85433.760000000009</v>
      </c>
      <c r="CK11" s="56">
        <f>SUM(CK12:CK17)</f>
        <v>49782</v>
      </c>
      <c r="CL11" s="56">
        <f>SUM(CL12:CL17)</f>
        <v>6771.12</v>
      </c>
      <c r="CM11" s="23">
        <f t="shared" si="139"/>
        <v>0.58269705090821233</v>
      </c>
      <c r="CN11" s="23" t="str">
        <f t="shared" si="140"/>
        <v>св.200</v>
      </c>
      <c r="CO11" s="56">
        <f>SUM(CO12:CO17)</f>
        <v>0</v>
      </c>
      <c r="CP11" s="56">
        <f>SUM(CP12:CP17)</f>
        <v>0</v>
      </c>
      <c r="CQ11" s="56">
        <f>SUM(CQ12:CQ17)</f>
        <v>31504</v>
      </c>
      <c r="CR11" s="23" t="str">
        <f t="shared" si="141"/>
        <v xml:space="preserve"> </v>
      </c>
      <c r="CS11" s="23">
        <f t="shared" si="142"/>
        <v>0</v>
      </c>
      <c r="CT11" s="56">
        <f>SUM(CT12:CT17)</f>
        <v>0</v>
      </c>
      <c r="CU11" s="56">
        <f>SUM(CU12:CU17)</f>
        <v>0</v>
      </c>
      <c r="CV11" s="56">
        <f>SUM(CV12:CV17)</f>
        <v>0</v>
      </c>
      <c r="CW11" s="45" t="str">
        <f t="shared" si="143"/>
        <v xml:space="preserve"> </v>
      </c>
      <c r="CX11" s="45" t="str">
        <f t="shared" si="144"/>
        <v xml:space="preserve"> </v>
      </c>
      <c r="CY11" s="56">
        <f>SUM(CY12:CY17)</f>
        <v>0</v>
      </c>
      <c r="CZ11" s="56">
        <f>SUM(CZ12:CZ17)</f>
        <v>0</v>
      </c>
      <c r="DA11" s="56">
        <f>SUM(DA12:DA17)</f>
        <v>0</v>
      </c>
      <c r="DB11" s="23" t="str">
        <f t="shared" si="114"/>
        <v xml:space="preserve"> </v>
      </c>
      <c r="DC11" s="23" t="str">
        <f t="shared" si="145"/>
        <v xml:space="preserve"> </v>
      </c>
      <c r="DD11" s="56">
        <f>SUM(DD12:DD17)</f>
        <v>0</v>
      </c>
      <c r="DE11" s="56">
        <f>SUM(DE12:DE17)</f>
        <v>86737</v>
      </c>
      <c r="DF11" s="56">
        <f>SUM(DF12:DF17)</f>
        <v>4177.57</v>
      </c>
      <c r="DG11" s="23" t="str">
        <f t="shared" ref="DG11" si="161">IF(DE11&lt;=0," ",IF(DD11&lt;=0," ",IF(DE11/DD11*100&gt;200,"СВ.200",DE11/DD11)))</f>
        <v xml:space="preserve"> </v>
      </c>
      <c r="DH11" s="23" t="str">
        <f t="shared" ref="DH11" si="162">IF(DF11=0," ",IF(DE11/DF11*100&gt;200,"св.200",DE11/DF11))</f>
        <v>св.200</v>
      </c>
      <c r="DI11" s="56">
        <f>SUM(DI12:DI17)</f>
        <v>0</v>
      </c>
      <c r="DJ11" s="56">
        <f>SUM(DJ12:DJ17)</f>
        <v>0</v>
      </c>
      <c r="DK11" s="23" t="str">
        <f t="shared" si="147"/>
        <v xml:space="preserve"> </v>
      </c>
      <c r="DL11" s="56">
        <f>SUM(DL12:DL17)</f>
        <v>8000</v>
      </c>
      <c r="DM11" s="56">
        <f>SUM(DM12:DM17)</f>
        <v>8000</v>
      </c>
      <c r="DN11" s="56">
        <f>SUM(DN12:DN17)</f>
        <v>0</v>
      </c>
      <c r="DO11" s="23">
        <f t="shared" si="116"/>
        <v>1</v>
      </c>
      <c r="DP11" s="23" t="str">
        <f t="shared" si="148"/>
        <v xml:space="preserve"> </v>
      </c>
      <c r="DQ11" s="56">
        <f>SUM(DQ12:DQ17)</f>
        <v>195062.96</v>
      </c>
      <c r="DR11" s="56">
        <f>SUM(DR12:DR17)</f>
        <v>0</v>
      </c>
      <c r="DS11" s="56">
        <f>SUM(DS12:DS17)</f>
        <v>0</v>
      </c>
      <c r="DT11" s="23" t="str">
        <f t="shared" si="117"/>
        <v xml:space="preserve"> </v>
      </c>
      <c r="DU11" s="23" t="str">
        <f t="shared" si="149"/>
        <v xml:space="preserve"> </v>
      </c>
    </row>
    <row r="12" spans="1:125" s="16" customFormat="1" ht="15.75" hidden="1" customHeight="1" outlineLevel="1">
      <c r="A12" s="15">
        <v>5</v>
      </c>
      <c r="B12" s="8" t="s">
        <v>53</v>
      </c>
      <c r="C12" s="24">
        <f t="shared" ref="C12:C17" si="163">H12+AQ12</f>
        <v>14949817.699999999</v>
      </c>
      <c r="D12" s="24">
        <f t="shared" ref="D12:D17" si="164">I12+AR12</f>
        <v>3788458.47</v>
      </c>
      <c r="E12" s="24">
        <f t="shared" ref="E12:E17" si="165">J12+AS12</f>
        <v>3501639.2699999996</v>
      </c>
      <c r="F12" s="25">
        <f t="shared" si="94"/>
        <v>0.25341168340801912</v>
      </c>
      <c r="G12" s="25">
        <f t="shared" si="95"/>
        <v>1.0819099792652258</v>
      </c>
      <c r="H12" s="14">
        <f t="shared" ref="H12:J17" si="166">W12++AG12+M12+AB12+AL12+R12</f>
        <v>14460800</v>
      </c>
      <c r="I12" s="21">
        <f t="shared" si="166"/>
        <v>3587700.9400000004</v>
      </c>
      <c r="J12" s="14">
        <f t="shared" si="166"/>
        <v>3333098.7199999997</v>
      </c>
      <c r="K12" s="25">
        <f t="shared" si="96"/>
        <v>0.24809837215091837</v>
      </c>
      <c r="L12" s="25">
        <f t="shared" si="121"/>
        <v>1.0763860423552054</v>
      </c>
      <c r="M12" s="33">
        <v>12000000</v>
      </c>
      <c r="N12" s="33">
        <v>3208812.48</v>
      </c>
      <c r="O12" s="33">
        <v>2910332.69</v>
      </c>
      <c r="P12" s="25">
        <f t="shared" si="97"/>
        <v>0.26740103999999998</v>
      </c>
      <c r="Q12" s="25">
        <f t="shared" si="122"/>
        <v>1.1025586494030688</v>
      </c>
      <c r="R12" s="33">
        <v>724800</v>
      </c>
      <c r="S12" s="33">
        <v>186930.6</v>
      </c>
      <c r="T12" s="33">
        <v>154246.71</v>
      </c>
      <c r="U12" s="25">
        <f t="shared" si="98"/>
        <v>0.25790645695364239</v>
      </c>
      <c r="V12" s="25">
        <f t="shared" si="123"/>
        <v>1.2118935956559465</v>
      </c>
      <c r="W12" s="33"/>
      <c r="X12" s="33"/>
      <c r="Y12" s="33"/>
      <c r="Z12" s="25" t="str">
        <f t="shared" si="99"/>
        <v xml:space="preserve"> </v>
      </c>
      <c r="AA12" s="25" t="str">
        <f t="shared" si="124"/>
        <v xml:space="preserve"> </v>
      </c>
      <c r="AB12" s="33">
        <v>397000</v>
      </c>
      <c r="AC12" s="33">
        <v>18769.43</v>
      </c>
      <c r="AD12" s="33">
        <v>1626.58</v>
      </c>
      <c r="AE12" s="25">
        <f t="shared" si="100"/>
        <v>4.7278161209068012E-2</v>
      </c>
      <c r="AF12" s="25" t="str">
        <f t="shared" si="125"/>
        <v>св.200</v>
      </c>
      <c r="AG12" s="33">
        <v>1339000</v>
      </c>
      <c r="AH12" s="33">
        <v>173188.43</v>
      </c>
      <c r="AI12" s="33">
        <v>266892.74</v>
      </c>
      <c r="AJ12" s="25">
        <f t="shared" si="101"/>
        <v>0.12934162061239732</v>
      </c>
      <c r="AK12" s="25">
        <f t="shared" si="126"/>
        <v>0.64890648580399746</v>
      </c>
      <c r="AL12" s="33"/>
      <c r="AM12" s="33"/>
      <c r="AN12" s="33"/>
      <c r="AO12" s="25" t="str">
        <f>IF(AM12&lt;=0," ",IF(AL12&lt;=0," ",IF(AM12/AL12*100&gt;200,"СВ.200",AM12/AL12)))</f>
        <v xml:space="preserve"> </v>
      </c>
      <c r="AP12" s="25" t="str">
        <f t="shared" si="127"/>
        <v xml:space="preserve"> </v>
      </c>
      <c r="AQ12" s="53">
        <f t="shared" ref="AQ12:AQ17" si="167">AV12+BA12+BF12+BK12+BP12+BU12+BZ12+CE12+CY12+DD12+DL12+CT12+DQ12</f>
        <v>489017.69999999995</v>
      </c>
      <c r="AR12" s="53">
        <f t="shared" ref="AR12:AR17" si="168">AW12+BB12+BG12+BL12+BQ12+BV12+CA12+CF12+CZ12+DE12+DM12+CU12+DI12+DR12</f>
        <v>200757.53</v>
      </c>
      <c r="AS12" s="53">
        <f t="shared" ref="AS12:AS17" si="169">AX12+BC12+BH12+BM12+BR12+BW12+CB12+CG12+DA12+DF12+DN12+CV12+DJ12</f>
        <v>168540.55</v>
      </c>
      <c r="AT12" s="25">
        <f t="shared" si="103"/>
        <v>0.41053223635872488</v>
      </c>
      <c r="AU12" s="25">
        <f t="shared" si="128"/>
        <v>1.1911526929276071</v>
      </c>
      <c r="AV12" s="33">
        <v>106000</v>
      </c>
      <c r="AW12" s="33">
        <v>2210.98</v>
      </c>
      <c r="AX12" s="33">
        <v>2288.31</v>
      </c>
      <c r="AY12" s="25">
        <f t="shared" si="104"/>
        <v>2.0858301886792455E-2</v>
      </c>
      <c r="AZ12" s="25">
        <f t="shared" si="129"/>
        <v>0.96620650174145983</v>
      </c>
      <c r="BA12" s="33"/>
      <c r="BB12" s="33"/>
      <c r="BC12" s="33"/>
      <c r="BD12" s="25" t="str">
        <f>IF(BB12&lt;=0," ",IF(BA12&lt;=0," ",IF(BB12/BA12*100&gt;200,"СВ.200",BB12/BA12)))</f>
        <v xml:space="preserve"> </v>
      </c>
      <c r="BE12" s="25" t="str">
        <f>IF(BC12=0," ",IF(BB12/BC12*100&gt;200,"св.200",BB12/BC12))</f>
        <v xml:space="preserve"> </v>
      </c>
      <c r="BF12" s="33">
        <v>142800</v>
      </c>
      <c r="BG12" s="33">
        <v>25940.01</v>
      </c>
      <c r="BH12" s="33">
        <v>38080</v>
      </c>
      <c r="BI12" s="25">
        <f t="shared" si="132"/>
        <v>0.18165273109243696</v>
      </c>
      <c r="BJ12" s="25">
        <f t="shared" si="133"/>
        <v>0.6811977415966386</v>
      </c>
      <c r="BK12" s="33"/>
      <c r="BL12" s="33"/>
      <c r="BM12" s="33"/>
      <c r="BN12" s="25" t="str">
        <f t="shared" si="160"/>
        <v xml:space="preserve"> </v>
      </c>
      <c r="BO12" s="25" t="str">
        <f t="shared" si="134"/>
        <v xml:space="preserve"> </v>
      </c>
      <c r="BP12" s="33"/>
      <c r="BQ12" s="33"/>
      <c r="BR12" s="33"/>
      <c r="BS12" s="25" t="str">
        <f t="shared" si="135"/>
        <v xml:space="preserve"> </v>
      </c>
      <c r="BT12" s="25" t="str">
        <f t="shared" si="110"/>
        <v xml:space="preserve"> </v>
      </c>
      <c r="BU12" s="33">
        <v>142896.07999999999</v>
      </c>
      <c r="BV12" s="33">
        <v>129172.78</v>
      </c>
      <c r="BW12" s="33">
        <v>125112</v>
      </c>
      <c r="BX12" s="25">
        <f t="shared" si="111"/>
        <v>0.90396307582405344</v>
      </c>
      <c r="BY12" s="25">
        <f t="shared" si="136"/>
        <v>1.032457158386086</v>
      </c>
      <c r="BZ12" s="33"/>
      <c r="CA12" s="33"/>
      <c r="CB12" s="33"/>
      <c r="CC12" s="25" t="str">
        <f t="shared" si="112"/>
        <v xml:space="preserve"> </v>
      </c>
      <c r="CD12" s="25" t="str">
        <f t="shared" si="137"/>
        <v xml:space="preserve"> </v>
      </c>
      <c r="CE12" s="24">
        <f t="shared" ref="CE12:CG17" si="170">CJ12+CO12</f>
        <v>43433.760000000002</v>
      </c>
      <c r="CF12" s="24">
        <f t="shared" si="170"/>
        <v>43433.760000000002</v>
      </c>
      <c r="CG12" s="24">
        <f t="shared" si="170"/>
        <v>3060.24</v>
      </c>
      <c r="CH12" s="25">
        <f t="shared" si="138"/>
        <v>1</v>
      </c>
      <c r="CI12" s="25" t="str">
        <f t="shared" si="156"/>
        <v>св.200</v>
      </c>
      <c r="CJ12" s="33">
        <v>43433.760000000002</v>
      </c>
      <c r="CK12" s="33">
        <v>43433.760000000002</v>
      </c>
      <c r="CL12" s="33">
        <v>3060.24</v>
      </c>
      <c r="CM12" s="25">
        <f t="shared" si="139"/>
        <v>1</v>
      </c>
      <c r="CN12" s="25" t="str">
        <f t="shared" si="140"/>
        <v>св.200</v>
      </c>
      <c r="CO12" s="33"/>
      <c r="CP12" s="33"/>
      <c r="CQ12" s="33"/>
      <c r="CR12" s="25" t="str">
        <f t="shared" si="141"/>
        <v xml:space="preserve"> </v>
      </c>
      <c r="CS12" s="25" t="str">
        <f t="shared" si="142"/>
        <v xml:space="preserve"> </v>
      </c>
      <c r="CT12" s="33"/>
      <c r="CU12" s="33"/>
      <c r="CV12" s="33"/>
      <c r="CW12" s="25" t="str">
        <f t="shared" si="143"/>
        <v xml:space="preserve"> </v>
      </c>
      <c r="CX12" s="25" t="str">
        <f t="shared" si="144"/>
        <v xml:space="preserve"> </v>
      </c>
      <c r="CY12" s="33"/>
      <c r="CZ12" s="33"/>
      <c r="DA12" s="33"/>
      <c r="DB12" s="25" t="str">
        <f t="shared" si="114"/>
        <v xml:space="preserve"> </v>
      </c>
      <c r="DC12" s="25" t="str">
        <f t="shared" si="145"/>
        <v xml:space="preserve"> </v>
      </c>
      <c r="DD12" s="33"/>
      <c r="DE12" s="33"/>
      <c r="DF12" s="33"/>
      <c r="DG12" s="25" t="str">
        <f t="shared" si="115"/>
        <v xml:space="preserve"> </v>
      </c>
      <c r="DH12" s="25" t="str">
        <f t="shared" si="146"/>
        <v xml:space="preserve"> </v>
      </c>
      <c r="DI12" s="33"/>
      <c r="DJ12" s="33"/>
      <c r="DK12" s="25" t="str">
        <f t="shared" si="147"/>
        <v xml:space="preserve"> </v>
      </c>
      <c r="DL12" s="33"/>
      <c r="DM12" s="33"/>
      <c r="DN12" s="33"/>
      <c r="DO12" s="25" t="str">
        <f t="shared" si="116"/>
        <v xml:space="preserve"> </v>
      </c>
      <c r="DP12" s="25" t="str">
        <f t="shared" si="148"/>
        <v xml:space="preserve"> </v>
      </c>
      <c r="DQ12" s="33">
        <v>53887.86</v>
      </c>
      <c r="DR12" s="33"/>
      <c r="DS12" s="33"/>
      <c r="DT12" s="25" t="str">
        <f t="shared" si="117"/>
        <v xml:space="preserve"> </v>
      </c>
      <c r="DU12" s="25" t="str">
        <f t="shared" si="149"/>
        <v xml:space="preserve"> </v>
      </c>
    </row>
    <row r="13" spans="1:125" s="16" customFormat="1" ht="15.75" hidden="1" customHeight="1" outlineLevel="1">
      <c r="A13" s="15">
        <v>6</v>
      </c>
      <c r="B13" s="8" t="s">
        <v>87</v>
      </c>
      <c r="C13" s="24">
        <f t="shared" si="163"/>
        <v>5734225.0999999996</v>
      </c>
      <c r="D13" s="24">
        <f t="shared" si="164"/>
        <v>993408.15</v>
      </c>
      <c r="E13" s="24">
        <f t="shared" si="165"/>
        <v>1279808.0900000001</v>
      </c>
      <c r="F13" s="25">
        <f t="shared" si="94"/>
        <v>0.17324191720342477</v>
      </c>
      <c r="G13" s="25">
        <f t="shared" si="95"/>
        <v>0.77621649508404023</v>
      </c>
      <c r="H13" s="14">
        <f t="shared" si="166"/>
        <v>5456050</v>
      </c>
      <c r="I13" s="21">
        <f t="shared" si="166"/>
        <v>937954.52</v>
      </c>
      <c r="J13" s="14">
        <f t="shared" si="166"/>
        <v>1174332.99</v>
      </c>
      <c r="K13" s="25">
        <f t="shared" si="96"/>
        <v>0.17191090990735056</v>
      </c>
      <c r="L13" s="25">
        <f t="shared" si="121"/>
        <v>0.79871256959237769</v>
      </c>
      <c r="M13" s="33">
        <v>3692000</v>
      </c>
      <c r="N13" s="33">
        <v>564582.32999999996</v>
      </c>
      <c r="O13" s="33">
        <v>792788.63</v>
      </c>
      <c r="P13" s="25">
        <f t="shared" si="97"/>
        <v>0.15292045774647886</v>
      </c>
      <c r="Q13" s="25">
        <f t="shared" si="122"/>
        <v>0.712147360135576</v>
      </c>
      <c r="R13" s="33">
        <v>652950</v>
      </c>
      <c r="S13" s="33">
        <v>162608.81</v>
      </c>
      <c r="T13" s="33">
        <v>135324.24</v>
      </c>
      <c r="U13" s="25">
        <f t="shared" si="98"/>
        <v>0.24903715445286775</v>
      </c>
      <c r="V13" s="25">
        <f t="shared" si="123"/>
        <v>1.2016236706742267</v>
      </c>
      <c r="W13" s="33"/>
      <c r="X13" s="33"/>
      <c r="Y13" s="33"/>
      <c r="Z13" s="25" t="str">
        <f t="shared" si="99"/>
        <v xml:space="preserve"> </v>
      </c>
      <c r="AA13" s="25" t="str">
        <f t="shared" si="124"/>
        <v xml:space="preserve"> </v>
      </c>
      <c r="AB13" s="33">
        <v>195000</v>
      </c>
      <c r="AC13" s="33">
        <v>55762.77</v>
      </c>
      <c r="AD13" s="33">
        <v>20625.14</v>
      </c>
      <c r="AE13" s="25">
        <f t="shared" si="100"/>
        <v>0.28596292307692306</v>
      </c>
      <c r="AF13" s="25" t="str">
        <f t="shared" si="125"/>
        <v>св.200</v>
      </c>
      <c r="AG13" s="33">
        <v>916100</v>
      </c>
      <c r="AH13" s="33">
        <v>155000.60999999999</v>
      </c>
      <c r="AI13" s="33">
        <v>225594.98</v>
      </c>
      <c r="AJ13" s="25">
        <f t="shared" si="101"/>
        <v>0.16919616854055233</v>
      </c>
      <c r="AK13" s="25">
        <f t="shared" si="126"/>
        <v>0.68707473012032438</v>
      </c>
      <c r="AL13" s="33"/>
      <c r="AM13" s="33"/>
      <c r="AN13" s="33"/>
      <c r="AO13" s="25" t="str">
        <f>IF(AM13&lt;=0," ",IF(AL13&lt;=0," ",IF(AM13/AL13*100&gt;200,"СВ.200",AM13/AL13)))</f>
        <v xml:space="preserve"> </v>
      </c>
      <c r="AP13" s="25" t="str">
        <f t="shared" si="127"/>
        <v xml:space="preserve"> </v>
      </c>
      <c r="AQ13" s="53">
        <f t="shared" si="167"/>
        <v>278175.09999999998</v>
      </c>
      <c r="AR13" s="53">
        <f t="shared" si="168"/>
        <v>55453.63</v>
      </c>
      <c r="AS13" s="53">
        <f t="shared" si="169"/>
        <v>105475.1</v>
      </c>
      <c r="AT13" s="25">
        <f t="shared" si="103"/>
        <v>0.19934792869670939</v>
      </c>
      <c r="AU13" s="25">
        <f t="shared" si="128"/>
        <v>0.52575091182658273</v>
      </c>
      <c r="AV13" s="33">
        <v>24000</v>
      </c>
      <c r="AW13" s="33">
        <v>507.1</v>
      </c>
      <c r="AX13" s="33">
        <v>1196.94</v>
      </c>
      <c r="AY13" s="25">
        <f t="shared" si="104"/>
        <v>2.1129166666666668E-2</v>
      </c>
      <c r="AZ13" s="25">
        <f t="shared" si="129"/>
        <v>0.42366367570638463</v>
      </c>
      <c r="BA13" s="33"/>
      <c r="BB13" s="33"/>
      <c r="BC13" s="33"/>
      <c r="BD13" s="25" t="str">
        <f t="shared" si="130"/>
        <v xml:space="preserve"> </v>
      </c>
      <c r="BE13" s="25" t="str">
        <f t="shared" si="131"/>
        <v xml:space="preserve"> </v>
      </c>
      <c r="BF13" s="33"/>
      <c r="BG13" s="33"/>
      <c r="BH13" s="33"/>
      <c r="BI13" s="25" t="str">
        <f t="shared" si="132"/>
        <v xml:space="preserve"> </v>
      </c>
      <c r="BJ13" s="25" t="str">
        <f>IF(BG13=0," ",IF(BG13/BH13*100&gt;200,"св.200",BG13/BH13))</f>
        <v xml:space="preserve"> </v>
      </c>
      <c r="BK13" s="33">
        <v>157000</v>
      </c>
      <c r="BL13" s="33">
        <v>32994.959999999999</v>
      </c>
      <c r="BM13" s="33">
        <v>36773.800000000003</v>
      </c>
      <c r="BN13" s="25">
        <f t="shared" si="160"/>
        <v>0.21015898089171975</v>
      </c>
      <c r="BO13" s="25">
        <f t="shared" si="134"/>
        <v>0.89724097047354356</v>
      </c>
      <c r="BP13" s="33"/>
      <c r="BQ13" s="33"/>
      <c r="BR13" s="33"/>
      <c r="BS13" s="25" t="str">
        <f t="shared" si="109"/>
        <v xml:space="preserve"> </v>
      </c>
      <c r="BT13" s="25" t="str">
        <f t="shared" ref="BT13:BT64" si="171">IF(BR13=0," ",IF(BQ13/BR13*100&gt;200,"св.200",BQ13/BR13))</f>
        <v xml:space="preserve"> </v>
      </c>
      <c r="BU13" s="33">
        <v>15000</v>
      </c>
      <c r="BV13" s="33">
        <v>12661.21</v>
      </c>
      <c r="BW13" s="33">
        <v>5168.2299999999996</v>
      </c>
      <c r="BX13" s="25">
        <f t="shared" si="111"/>
        <v>0.84408066666666659</v>
      </c>
      <c r="BY13" s="25" t="str">
        <f t="shared" si="136"/>
        <v>св.200</v>
      </c>
      <c r="BZ13" s="33"/>
      <c r="CA13" s="33"/>
      <c r="CB13" s="33">
        <v>58625.25</v>
      </c>
      <c r="CC13" s="25" t="str">
        <f t="shared" si="112"/>
        <v xml:space="preserve"> </v>
      </c>
      <c r="CD13" s="25">
        <f t="shared" si="137"/>
        <v>0</v>
      </c>
      <c r="CE13" s="24">
        <f t="shared" si="170"/>
        <v>40000</v>
      </c>
      <c r="CF13" s="24">
        <f t="shared" si="170"/>
        <v>1290.3599999999999</v>
      </c>
      <c r="CG13" s="24">
        <f>CL13+CQ13</f>
        <v>3710.88</v>
      </c>
      <c r="CH13" s="25">
        <f t="shared" si="138"/>
        <v>3.2258999999999996E-2</v>
      </c>
      <c r="CI13" s="25">
        <f t="shared" si="156"/>
        <v>0.3477234510412624</v>
      </c>
      <c r="CJ13" s="33">
        <v>40000</v>
      </c>
      <c r="CK13" s="33">
        <v>1290.3599999999999</v>
      </c>
      <c r="CL13" s="33">
        <v>3710.88</v>
      </c>
      <c r="CM13" s="25">
        <f t="shared" si="139"/>
        <v>3.2258999999999996E-2</v>
      </c>
      <c r="CN13" s="25">
        <f t="shared" si="140"/>
        <v>0.3477234510412624</v>
      </c>
      <c r="CO13" s="33"/>
      <c r="CP13" s="33"/>
      <c r="CQ13" s="33"/>
      <c r="CR13" s="25" t="str">
        <f t="shared" si="141"/>
        <v xml:space="preserve"> </v>
      </c>
      <c r="CS13" s="25" t="str">
        <f t="shared" si="142"/>
        <v xml:space="preserve"> </v>
      </c>
      <c r="CT13" s="33"/>
      <c r="CU13" s="33"/>
      <c r="CV13" s="33"/>
      <c r="CW13" s="25" t="str">
        <f t="shared" si="143"/>
        <v xml:space="preserve"> </v>
      </c>
      <c r="CX13" s="25" t="str">
        <f t="shared" si="144"/>
        <v xml:space="preserve"> </v>
      </c>
      <c r="CY13" s="33"/>
      <c r="CZ13" s="33"/>
      <c r="DA13" s="33"/>
      <c r="DB13" s="25" t="str">
        <f t="shared" si="114"/>
        <v xml:space="preserve"> </v>
      </c>
      <c r="DC13" s="25" t="str">
        <f t="shared" si="145"/>
        <v xml:space="preserve"> </v>
      </c>
      <c r="DD13" s="33"/>
      <c r="DE13" s="33"/>
      <c r="DF13" s="33"/>
      <c r="DG13" s="25" t="str">
        <f t="shared" si="115"/>
        <v xml:space="preserve"> </v>
      </c>
      <c r="DH13" s="25" t="str">
        <f t="shared" si="146"/>
        <v xml:space="preserve"> </v>
      </c>
      <c r="DI13" s="33"/>
      <c r="DJ13" s="33"/>
      <c r="DK13" s="25" t="str">
        <f t="shared" si="147"/>
        <v xml:space="preserve"> </v>
      </c>
      <c r="DL13" s="33">
        <v>8000</v>
      </c>
      <c r="DM13" s="33">
        <v>8000</v>
      </c>
      <c r="DN13" s="33"/>
      <c r="DO13" s="25">
        <f t="shared" si="116"/>
        <v>1</v>
      </c>
      <c r="DP13" s="25" t="str">
        <f t="shared" si="148"/>
        <v xml:space="preserve"> </v>
      </c>
      <c r="DQ13" s="33">
        <v>34175.1</v>
      </c>
      <c r="DR13" s="33"/>
      <c r="DS13" s="33"/>
      <c r="DT13" s="25" t="str">
        <f t="shared" si="117"/>
        <v xml:space="preserve"> </v>
      </c>
      <c r="DU13" s="25" t="str">
        <f t="shared" si="149"/>
        <v xml:space="preserve"> </v>
      </c>
    </row>
    <row r="14" spans="1:125" s="16" customFormat="1" ht="15.75" hidden="1" customHeight="1" outlineLevel="1">
      <c r="A14" s="15">
        <v>7</v>
      </c>
      <c r="B14" s="8" t="s">
        <v>70</v>
      </c>
      <c r="C14" s="24">
        <f t="shared" si="163"/>
        <v>13629737.5</v>
      </c>
      <c r="D14" s="24">
        <f t="shared" si="164"/>
        <v>3084823.2600000002</v>
      </c>
      <c r="E14" s="24">
        <f t="shared" si="165"/>
        <v>3267798.69</v>
      </c>
      <c r="F14" s="25">
        <f t="shared" si="94"/>
        <v>0.2263303500892809</v>
      </c>
      <c r="G14" s="25">
        <f t="shared" si="95"/>
        <v>0.94400651712116335</v>
      </c>
      <c r="H14" s="14">
        <f t="shared" si="166"/>
        <v>13109737.5</v>
      </c>
      <c r="I14" s="21">
        <f t="shared" si="166"/>
        <v>3014199.18</v>
      </c>
      <c r="J14" s="14">
        <f t="shared" si="166"/>
        <v>3186528.46</v>
      </c>
      <c r="K14" s="25">
        <f t="shared" si="96"/>
        <v>0.22992063571066929</v>
      </c>
      <c r="L14" s="25">
        <f t="shared" si="121"/>
        <v>0.94591942856835498</v>
      </c>
      <c r="M14" s="33">
        <v>9577000</v>
      </c>
      <c r="N14" s="33">
        <v>2502419.89</v>
      </c>
      <c r="O14" s="33">
        <v>2596286.61</v>
      </c>
      <c r="P14" s="25">
        <f t="shared" si="97"/>
        <v>0.26129475723086565</v>
      </c>
      <c r="Q14" s="25">
        <f t="shared" si="122"/>
        <v>0.96384577895273293</v>
      </c>
      <c r="R14" s="33">
        <v>708640</v>
      </c>
      <c r="S14" s="33">
        <v>182761.2</v>
      </c>
      <c r="T14" s="33">
        <v>135897.70000000001</v>
      </c>
      <c r="U14" s="25">
        <f t="shared" si="98"/>
        <v>0.25790415443666742</v>
      </c>
      <c r="V14" s="25">
        <f t="shared" si="123"/>
        <v>1.3448439524730735</v>
      </c>
      <c r="W14" s="33">
        <v>4097.5</v>
      </c>
      <c r="X14" s="33">
        <v>4097.5</v>
      </c>
      <c r="Y14" s="33">
        <v>8578.5</v>
      </c>
      <c r="Z14" s="25">
        <f t="shared" si="99"/>
        <v>1</v>
      </c>
      <c r="AA14" s="25">
        <f t="shared" si="124"/>
        <v>0.47764760739056944</v>
      </c>
      <c r="AB14" s="33">
        <v>350000</v>
      </c>
      <c r="AC14" s="33">
        <v>27081.57</v>
      </c>
      <c r="AD14" s="33">
        <v>18170.509999999998</v>
      </c>
      <c r="AE14" s="25">
        <f t="shared" si="100"/>
        <v>7.737591428571429E-2</v>
      </c>
      <c r="AF14" s="25">
        <f t="shared" si="125"/>
        <v>1.4904133125597467</v>
      </c>
      <c r="AG14" s="33">
        <v>2470000</v>
      </c>
      <c r="AH14" s="33">
        <v>297839.02</v>
      </c>
      <c r="AI14" s="33">
        <v>427595.14</v>
      </c>
      <c r="AJ14" s="25">
        <f t="shared" si="101"/>
        <v>0.12058259919028341</v>
      </c>
      <c r="AK14" s="25">
        <f t="shared" si="126"/>
        <v>0.69654444622546463</v>
      </c>
      <c r="AL14" s="33"/>
      <c r="AM14" s="33"/>
      <c r="AN14" s="33"/>
      <c r="AO14" s="25" t="str">
        <f t="shared" ref="AO14:AO17" si="172">IF(AM14&lt;=0," ",IF(AL14&lt;=0," ",IF(AM14/AL14*100&gt;200,"СВ.200",AM14/AL14)))</f>
        <v xml:space="preserve"> </v>
      </c>
      <c r="AP14" s="25" t="str">
        <f t="shared" si="127"/>
        <v xml:space="preserve"> </v>
      </c>
      <c r="AQ14" s="53">
        <f t="shared" si="167"/>
        <v>520000</v>
      </c>
      <c r="AR14" s="53">
        <f t="shared" si="168"/>
        <v>70624.08</v>
      </c>
      <c r="AS14" s="53">
        <f t="shared" si="169"/>
        <v>81270.23</v>
      </c>
      <c r="AT14" s="25">
        <f t="shared" si="103"/>
        <v>0.13581553846153846</v>
      </c>
      <c r="AU14" s="25">
        <f t="shared" si="128"/>
        <v>0.86900307775676289</v>
      </c>
      <c r="AV14" s="33">
        <v>255000</v>
      </c>
      <c r="AW14" s="33">
        <v>4685.6499999999996</v>
      </c>
      <c r="AX14" s="33">
        <v>27735.51</v>
      </c>
      <c r="AY14" s="25">
        <f t="shared" si="104"/>
        <v>1.8375098039215686E-2</v>
      </c>
      <c r="AZ14" s="25">
        <f t="shared" si="129"/>
        <v>0.16894046657155393</v>
      </c>
      <c r="BA14" s="33"/>
      <c r="BB14" s="33"/>
      <c r="BC14" s="33"/>
      <c r="BD14" s="25" t="str">
        <f>IF(BB14&lt;=0," ",IF(BA14&lt;=0," ",IF(BB14/BA14*100&gt;200,"СВ.200",BB14/BA14)))</f>
        <v xml:space="preserve"> </v>
      </c>
      <c r="BE14" s="25" t="str">
        <f>IF(BC14=0," ",IF(BB14/BC14*100&gt;200,"св.200",BB14/BC14))</f>
        <v xml:space="preserve"> </v>
      </c>
      <c r="BF14" s="33"/>
      <c r="BG14" s="33"/>
      <c r="BH14" s="33"/>
      <c r="BI14" s="25" t="str">
        <f t="shared" si="132"/>
        <v xml:space="preserve"> </v>
      </c>
      <c r="BJ14" s="25" t="str">
        <f>IF(BG14=0," ",IF(BG14/BH14*100&gt;200,"св.200",BG14/BH14))</f>
        <v xml:space="preserve"> </v>
      </c>
      <c r="BK14" s="33">
        <v>200000</v>
      </c>
      <c r="BL14" s="33">
        <v>60880.55</v>
      </c>
      <c r="BM14" s="33">
        <v>53534.720000000001</v>
      </c>
      <c r="BN14" s="25">
        <f t="shared" si="160"/>
        <v>0.30440275</v>
      </c>
      <c r="BO14" s="25">
        <f t="shared" si="134"/>
        <v>1.1372161841885042</v>
      </c>
      <c r="BP14" s="33"/>
      <c r="BQ14" s="33"/>
      <c r="BR14" s="33"/>
      <c r="BS14" s="25" t="str">
        <f t="shared" si="109"/>
        <v xml:space="preserve"> </v>
      </c>
      <c r="BT14" s="25" t="str">
        <f t="shared" si="171"/>
        <v xml:space="preserve"> </v>
      </c>
      <c r="BU14" s="33"/>
      <c r="BV14" s="33"/>
      <c r="BW14" s="33"/>
      <c r="BX14" s="25" t="str">
        <f t="shared" si="111"/>
        <v xml:space="preserve"> </v>
      </c>
      <c r="BY14" s="25" t="str">
        <f t="shared" si="136"/>
        <v xml:space="preserve"> </v>
      </c>
      <c r="BZ14" s="33"/>
      <c r="CA14" s="33"/>
      <c r="CB14" s="33"/>
      <c r="CC14" s="25" t="str">
        <f t="shared" si="112"/>
        <v xml:space="preserve"> </v>
      </c>
      <c r="CD14" s="25" t="str">
        <f t="shared" si="137"/>
        <v xml:space="preserve"> </v>
      </c>
      <c r="CE14" s="24">
        <f t="shared" si="170"/>
        <v>2000</v>
      </c>
      <c r="CF14" s="24">
        <f t="shared" si="170"/>
        <v>5057.88</v>
      </c>
      <c r="CG14" s="24">
        <f t="shared" si="170"/>
        <v>0</v>
      </c>
      <c r="CH14" s="25" t="str">
        <f t="shared" si="138"/>
        <v>СВ.200</v>
      </c>
      <c r="CI14" s="25" t="str">
        <f t="shared" si="156"/>
        <v xml:space="preserve"> </v>
      </c>
      <c r="CJ14" s="33">
        <v>2000</v>
      </c>
      <c r="CK14" s="33">
        <v>5057.88</v>
      </c>
      <c r="CL14" s="33"/>
      <c r="CM14" s="25" t="str">
        <f t="shared" si="139"/>
        <v>СВ.200</v>
      </c>
      <c r="CN14" s="25" t="str">
        <f t="shared" si="140"/>
        <v xml:space="preserve"> </v>
      </c>
      <c r="CO14" s="33"/>
      <c r="CP14" s="33"/>
      <c r="CQ14" s="33"/>
      <c r="CR14" s="25" t="str">
        <f t="shared" si="141"/>
        <v xml:space="preserve"> </v>
      </c>
      <c r="CS14" s="25" t="str">
        <f t="shared" si="142"/>
        <v xml:space="preserve"> </v>
      </c>
      <c r="CT14" s="33"/>
      <c r="CU14" s="33"/>
      <c r="CV14" s="33"/>
      <c r="CW14" s="25" t="str">
        <f t="shared" si="143"/>
        <v xml:space="preserve"> </v>
      </c>
      <c r="CX14" s="25" t="str">
        <f t="shared" si="144"/>
        <v xml:space="preserve"> </v>
      </c>
      <c r="CY14" s="33"/>
      <c r="CZ14" s="33"/>
      <c r="DA14" s="33"/>
      <c r="DB14" s="25" t="str">
        <f t="shared" si="114"/>
        <v xml:space="preserve"> </v>
      </c>
      <c r="DC14" s="25" t="str">
        <f t="shared" si="145"/>
        <v xml:space="preserve"> </v>
      </c>
      <c r="DD14" s="33"/>
      <c r="DE14" s="33"/>
      <c r="DF14" s="33"/>
      <c r="DG14" s="25" t="str">
        <f t="shared" si="115"/>
        <v xml:space="preserve"> </v>
      </c>
      <c r="DH14" s="25" t="str">
        <f t="shared" si="146"/>
        <v xml:space="preserve"> </v>
      </c>
      <c r="DI14" s="33"/>
      <c r="DJ14" s="33"/>
      <c r="DK14" s="25" t="str">
        <f t="shared" si="147"/>
        <v xml:space="preserve"> </v>
      </c>
      <c r="DL14" s="33"/>
      <c r="DM14" s="33"/>
      <c r="DN14" s="33"/>
      <c r="DO14" s="25" t="str">
        <f t="shared" si="116"/>
        <v xml:space="preserve"> </v>
      </c>
      <c r="DP14" s="25" t="str">
        <f t="shared" si="148"/>
        <v xml:space="preserve"> </v>
      </c>
      <c r="DQ14" s="33">
        <v>63000</v>
      </c>
      <c r="DR14" s="33"/>
      <c r="DS14" s="33"/>
      <c r="DT14" s="25" t="str">
        <f t="shared" si="117"/>
        <v xml:space="preserve"> </v>
      </c>
      <c r="DU14" s="25" t="str">
        <f t="shared" si="149"/>
        <v xml:space="preserve"> </v>
      </c>
    </row>
    <row r="15" spans="1:125" s="16" customFormat="1" ht="14.25" hidden="1" customHeight="1" outlineLevel="1">
      <c r="A15" s="15">
        <v>8</v>
      </c>
      <c r="B15" s="8" t="s">
        <v>146</v>
      </c>
      <c r="C15" s="24">
        <f t="shared" si="163"/>
        <v>1812211.55</v>
      </c>
      <c r="D15" s="24">
        <f t="shared" si="164"/>
        <v>301087.42</v>
      </c>
      <c r="E15" s="24">
        <f t="shared" si="165"/>
        <v>223663.74</v>
      </c>
      <c r="F15" s="25">
        <f t="shared" si="94"/>
        <v>0.16614363814202596</v>
      </c>
      <c r="G15" s="25">
        <f t="shared" si="95"/>
        <v>1.3461610719734902</v>
      </c>
      <c r="H15" s="14">
        <f t="shared" si="166"/>
        <v>1486233.55</v>
      </c>
      <c r="I15" s="21">
        <f t="shared" si="166"/>
        <v>218013.75</v>
      </c>
      <c r="J15" s="14">
        <f t="shared" si="166"/>
        <v>171928.21</v>
      </c>
      <c r="K15" s="25">
        <f t="shared" si="96"/>
        <v>0.14668875561314035</v>
      </c>
      <c r="L15" s="25">
        <f t="shared" si="121"/>
        <v>1.2680510661979207</v>
      </c>
      <c r="M15" s="33">
        <v>217233.55</v>
      </c>
      <c r="N15" s="33">
        <v>47365.09</v>
      </c>
      <c r="O15" s="33">
        <v>45964</v>
      </c>
      <c r="P15" s="25">
        <f t="shared" si="97"/>
        <v>0.21803763737231197</v>
      </c>
      <c r="Q15" s="25">
        <f t="shared" si="122"/>
        <v>1.030482334000522</v>
      </c>
      <c r="R15" s="33"/>
      <c r="S15" s="33"/>
      <c r="T15" s="33"/>
      <c r="U15" s="25" t="str">
        <f t="shared" si="98"/>
        <v xml:space="preserve"> </v>
      </c>
      <c r="V15" s="25" t="str">
        <f t="shared" ref="V15:V17" si="173">IF(S15=0," ",IF(S15/T15*100&gt;200,"св.200",S15/T15))</f>
        <v xml:space="preserve"> </v>
      </c>
      <c r="W15" s="33">
        <v>5000</v>
      </c>
      <c r="X15" s="33">
        <v>13556.46</v>
      </c>
      <c r="Y15" s="33">
        <v>-11845.5</v>
      </c>
      <c r="Z15" s="25" t="str">
        <f t="shared" ref="Z15:Z17" si="174">IF(X15&lt;=0," ",IF(W15&lt;=0," ",IF(X15/W15*100&gt;200,"СВ.200",X15/W15)))</f>
        <v>СВ.200</v>
      </c>
      <c r="AA15" s="25">
        <f t="shared" ref="AA15:AA17" si="175">IF(Y15=0," ",IF(X15/Y15*100&gt;200,"св.200",X15/Y15))</f>
        <v>-1.1444396606306191</v>
      </c>
      <c r="AB15" s="33">
        <v>240000</v>
      </c>
      <c r="AC15" s="33">
        <v>25708.07</v>
      </c>
      <c r="AD15" s="33">
        <v>1651.96</v>
      </c>
      <c r="AE15" s="25">
        <f t="shared" si="100"/>
        <v>0.10711695833333333</v>
      </c>
      <c r="AF15" s="25" t="str">
        <f t="shared" si="125"/>
        <v>св.200</v>
      </c>
      <c r="AG15" s="33">
        <v>1024000</v>
      </c>
      <c r="AH15" s="33">
        <v>131384.13</v>
      </c>
      <c r="AI15" s="33">
        <v>136157.75</v>
      </c>
      <c r="AJ15" s="25">
        <f t="shared" si="101"/>
        <v>0.128304814453125</v>
      </c>
      <c r="AK15" s="25">
        <f t="shared" si="126"/>
        <v>0.96494051936081493</v>
      </c>
      <c r="AL15" s="33"/>
      <c r="AM15" s="33"/>
      <c r="AN15" s="33"/>
      <c r="AO15" s="25" t="str">
        <f t="shared" si="172"/>
        <v xml:space="preserve"> </v>
      </c>
      <c r="AP15" s="25" t="str">
        <f t="shared" si="127"/>
        <v xml:space="preserve"> </v>
      </c>
      <c r="AQ15" s="53">
        <f t="shared" si="167"/>
        <v>325978</v>
      </c>
      <c r="AR15" s="53">
        <f t="shared" si="168"/>
        <v>83073.67</v>
      </c>
      <c r="AS15" s="53">
        <f t="shared" si="169"/>
        <v>51735.53</v>
      </c>
      <c r="AT15" s="25">
        <f t="shared" si="103"/>
        <v>0.25484440667775127</v>
      </c>
      <c r="AU15" s="25">
        <f t="shared" si="128"/>
        <v>1.6057372950465569</v>
      </c>
      <c r="AV15" s="33"/>
      <c r="AW15" s="33"/>
      <c r="AX15" s="33"/>
      <c r="AY15" s="25" t="str">
        <f t="shared" si="104"/>
        <v xml:space="preserve"> </v>
      </c>
      <c r="AZ15" s="25" t="str">
        <f t="shared" si="129"/>
        <v xml:space="preserve"> </v>
      </c>
      <c r="BA15" s="33">
        <v>291978</v>
      </c>
      <c r="BB15" s="33">
        <v>83073.67</v>
      </c>
      <c r="BC15" s="33">
        <v>5455.27</v>
      </c>
      <c r="BD15" s="25">
        <f t="shared" si="130"/>
        <v>0.28452030632444908</v>
      </c>
      <c r="BE15" s="25" t="str">
        <f t="shared" si="131"/>
        <v>св.200</v>
      </c>
      <c r="BF15" s="33"/>
      <c r="BG15" s="33"/>
      <c r="BH15" s="33">
        <v>14776.26</v>
      </c>
      <c r="BI15" s="25" t="str">
        <f t="shared" si="132"/>
        <v xml:space="preserve"> </v>
      </c>
      <c r="BJ15" s="25">
        <f t="shared" si="133"/>
        <v>0</v>
      </c>
      <c r="BK15" s="33"/>
      <c r="BL15" s="33"/>
      <c r="BM15" s="33"/>
      <c r="BN15" s="25" t="str">
        <f t="shared" si="160"/>
        <v xml:space="preserve"> </v>
      </c>
      <c r="BO15" s="25" t="str">
        <f t="shared" si="134"/>
        <v xml:space="preserve"> </v>
      </c>
      <c r="BP15" s="33"/>
      <c r="BQ15" s="33"/>
      <c r="BR15" s="33"/>
      <c r="BS15" s="25" t="str">
        <f t="shared" si="109"/>
        <v xml:space="preserve"> </v>
      </c>
      <c r="BT15" s="25" t="str">
        <f t="shared" si="171"/>
        <v xml:space="preserve"> </v>
      </c>
      <c r="BU15" s="33"/>
      <c r="BV15" s="33"/>
      <c r="BW15" s="33"/>
      <c r="BX15" s="25" t="str">
        <f t="shared" si="111"/>
        <v xml:space="preserve"> </v>
      </c>
      <c r="BY15" s="25" t="str">
        <f t="shared" si="136"/>
        <v xml:space="preserve"> </v>
      </c>
      <c r="BZ15" s="33"/>
      <c r="CA15" s="33"/>
      <c r="CB15" s="33"/>
      <c r="CC15" s="25" t="str">
        <f t="shared" si="112"/>
        <v xml:space="preserve"> </v>
      </c>
      <c r="CD15" s="25" t="str">
        <f t="shared" si="137"/>
        <v xml:space="preserve"> </v>
      </c>
      <c r="CE15" s="24">
        <f t="shared" si="170"/>
        <v>0</v>
      </c>
      <c r="CF15" s="24">
        <f t="shared" si="170"/>
        <v>0</v>
      </c>
      <c r="CG15" s="24">
        <f t="shared" si="170"/>
        <v>31504</v>
      </c>
      <c r="CH15" s="25" t="str">
        <f t="shared" si="138"/>
        <v xml:space="preserve"> </v>
      </c>
      <c r="CI15" s="25">
        <f t="shared" si="156"/>
        <v>0</v>
      </c>
      <c r="CJ15" s="33"/>
      <c r="CK15" s="33"/>
      <c r="CL15" s="33"/>
      <c r="CM15" s="25" t="str">
        <f t="shared" si="139"/>
        <v xml:space="preserve"> </v>
      </c>
      <c r="CN15" s="25" t="str">
        <f t="shared" si="140"/>
        <v xml:space="preserve"> </v>
      </c>
      <c r="CO15" s="33"/>
      <c r="CP15" s="33"/>
      <c r="CQ15" s="33">
        <v>31504</v>
      </c>
      <c r="CR15" s="25" t="str">
        <f t="shared" si="141"/>
        <v xml:space="preserve"> </v>
      </c>
      <c r="CS15" s="25">
        <f t="shared" si="142"/>
        <v>0</v>
      </c>
      <c r="CT15" s="33"/>
      <c r="CU15" s="33"/>
      <c r="CV15" s="33"/>
      <c r="CW15" s="25" t="str">
        <f t="shared" si="143"/>
        <v xml:space="preserve"> </v>
      </c>
      <c r="CX15" s="25" t="str">
        <f t="shared" si="144"/>
        <v xml:space="preserve"> </v>
      </c>
      <c r="CY15" s="33"/>
      <c r="CZ15" s="33"/>
      <c r="DA15" s="33"/>
      <c r="DB15" s="25" t="str">
        <f t="shared" si="114"/>
        <v xml:space="preserve"> </v>
      </c>
      <c r="DC15" s="25" t="str">
        <f t="shared" si="145"/>
        <v xml:space="preserve"> </v>
      </c>
      <c r="DD15" s="33"/>
      <c r="DE15" s="33"/>
      <c r="DF15" s="33"/>
      <c r="DG15" s="25" t="str">
        <f t="shared" si="115"/>
        <v xml:space="preserve"> </v>
      </c>
      <c r="DH15" s="25" t="str">
        <f t="shared" si="146"/>
        <v xml:space="preserve"> </v>
      </c>
      <c r="DI15" s="33"/>
      <c r="DJ15" s="33"/>
      <c r="DK15" s="25" t="str">
        <f t="shared" si="147"/>
        <v xml:space="preserve"> </v>
      </c>
      <c r="DL15" s="33"/>
      <c r="DM15" s="33"/>
      <c r="DN15" s="33"/>
      <c r="DO15" s="25" t="str">
        <f t="shared" si="116"/>
        <v xml:space="preserve"> </v>
      </c>
      <c r="DP15" s="25" t="str">
        <f t="shared" si="148"/>
        <v xml:space="preserve"> </v>
      </c>
      <c r="DQ15" s="33">
        <v>34000</v>
      </c>
      <c r="DR15" s="33"/>
      <c r="DS15" s="33"/>
      <c r="DT15" s="25" t="str">
        <f t="shared" si="117"/>
        <v xml:space="preserve"> </v>
      </c>
      <c r="DU15" s="25" t="str">
        <f t="shared" si="149"/>
        <v xml:space="preserve"> </v>
      </c>
    </row>
    <row r="16" spans="1:125" s="16" customFormat="1" ht="15.75" hidden="1" customHeight="1" outlineLevel="1">
      <c r="A16" s="15">
        <v>9</v>
      </c>
      <c r="B16" s="8" t="s">
        <v>34</v>
      </c>
      <c r="C16" s="24">
        <f t="shared" si="163"/>
        <v>807950</v>
      </c>
      <c r="D16" s="24">
        <f t="shared" si="164"/>
        <v>266157.84999999998</v>
      </c>
      <c r="E16" s="24">
        <f t="shared" si="165"/>
        <v>107305.03999999998</v>
      </c>
      <c r="F16" s="25">
        <f t="shared" si="94"/>
        <v>0.32942366483074442</v>
      </c>
      <c r="G16" s="25" t="str">
        <f t="shared" si="95"/>
        <v>св.200</v>
      </c>
      <c r="H16" s="14">
        <f t="shared" si="166"/>
        <v>782200</v>
      </c>
      <c r="I16" s="21">
        <f t="shared" si="166"/>
        <v>169611.13</v>
      </c>
      <c r="J16" s="14">
        <f t="shared" si="166"/>
        <v>104019.67999999998</v>
      </c>
      <c r="K16" s="25">
        <f t="shared" si="96"/>
        <v>0.2168385706980312</v>
      </c>
      <c r="L16" s="25">
        <f t="shared" si="121"/>
        <v>1.6305676964205238</v>
      </c>
      <c r="M16" s="33">
        <v>124200</v>
      </c>
      <c r="N16" s="33">
        <v>38864.410000000003</v>
      </c>
      <c r="O16" s="33">
        <v>31002.95</v>
      </c>
      <c r="P16" s="25">
        <f t="shared" si="97"/>
        <v>0.3129179549114332</v>
      </c>
      <c r="Q16" s="25">
        <f t="shared" si="122"/>
        <v>1.2535713536937614</v>
      </c>
      <c r="R16" s="33"/>
      <c r="S16" s="33"/>
      <c r="T16" s="33"/>
      <c r="U16" s="25" t="str">
        <f t="shared" si="98"/>
        <v xml:space="preserve"> </v>
      </c>
      <c r="V16" s="25" t="str">
        <f t="shared" si="173"/>
        <v xml:space="preserve"> </v>
      </c>
      <c r="W16" s="33"/>
      <c r="X16" s="33">
        <v>24259.75</v>
      </c>
      <c r="Y16" s="33">
        <v>-0.71</v>
      </c>
      <c r="Z16" s="25" t="str">
        <f t="shared" si="174"/>
        <v xml:space="preserve"> </v>
      </c>
      <c r="AA16" s="25">
        <f t="shared" si="175"/>
        <v>-34168.661971830988</v>
      </c>
      <c r="AB16" s="33">
        <v>52000</v>
      </c>
      <c r="AC16" s="33">
        <v>1118.31</v>
      </c>
      <c r="AD16" s="33">
        <v>386.43</v>
      </c>
      <c r="AE16" s="25">
        <f t="shared" si="100"/>
        <v>2.1505961538461536E-2</v>
      </c>
      <c r="AF16" s="25" t="str">
        <f t="shared" si="125"/>
        <v>св.200</v>
      </c>
      <c r="AG16" s="33">
        <v>606000</v>
      </c>
      <c r="AH16" s="33">
        <v>105368.66</v>
      </c>
      <c r="AI16" s="33">
        <v>72631.009999999995</v>
      </c>
      <c r="AJ16" s="25">
        <f t="shared" si="101"/>
        <v>0.17387567656765676</v>
      </c>
      <c r="AK16" s="25">
        <f t="shared" si="126"/>
        <v>1.4507392916606834</v>
      </c>
      <c r="AL16" s="33"/>
      <c r="AM16" s="33"/>
      <c r="AN16" s="33"/>
      <c r="AO16" s="25" t="str">
        <f t="shared" si="172"/>
        <v xml:space="preserve"> </v>
      </c>
      <c r="AP16" s="25" t="str">
        <f t="shared" si="127"/>
        <v xml:space="preserve"> </v>
      </c>
      <c r="AQ16" s="53">
        <f t="shared" si="167"/>
        <v>25750</v>
      </c>
      <c r="AR16" s="53">
        <f t="shared" si="168"/>
        <v>96546.72</v>
      </c>
      <c r="AS16" s="53">
        <f t="shared" si="169"/>
        <v>3285.36</v>
      </c>
      <c r="AT16" s="25" t="str">
        <f t="shared" si="103"/>
        <v>СВ.200</v>
      </c>
      <c r="AU16" s="25" t="str">
        <f t="shared" si="128"/>
        <v>св.200</v>
      </c>
      <c r="AV16" s="33"/>
      <c r="AW16" s="33"/>
      <c r="AX16" s="33"/>
      <c r="AY16" s="25" t="str">
        <f t="shared" si="104"/>
        <v xml:space="preserve"> </v>
      </c>
      <c r="AZ16" s="25" t="str">
        <f t="shared" si="129"/>
        <v xml:space="preserve"> </v>
      </c>
      <c r="BA16" s="33"/>
      <c r="BB16" s="33"/>
      <c r="BC16" s="33"/>
      <c r="BD16" s="25" t="str">
        <f t="shared" si="130"/>
        <v xml:space="preserve"> </v>
      </c>
      <c r="BE16" s="25" t="str">
        <f t="shared" si="131"/>
        <v xml:space="preserve"> </v>
      </c>
      <c r="BF16" s="33">
        <v>15750</v>
      </c>
      <c r="BG16" s="33">
        <v>9809.7199999999993</v>
      </c>
      <c r="BH16" s="33">
        <v>3285.36</v>
      </c>
      <c r="BI16" s="25">
        <f t="shared" si="132"/>
        <v>0.62283936507936499</v>
      </c>
      <c r="BJ16" s="25" t="str">
        <f t="shared" si="133"/>
        <v>св.200</v>
      </c>
      <c r="BK16" s="33"/>
      <c r="BL16" s="33"/>
      <c r="BM16" s="33"/>
      <c r="BN16" s="25" t="str">
        <f t="shared" si="160"/>
        <v xml:space="preserve"> </v>
      </c>
      <c r="BO16" s="25" t="str">
        <f t="shared" si="134"/>
        <v xml:space="preserve"> </v>
      </c>
      <c r="BP16" s="33"/>
      <c r="BQ16" s="33"/>
      <c r="BR16" s="33"/>
      <c r="BS16" s="25" t="str">
        <f t="shared" si="109"/>
        <v xml:space="preserve"> </v>
      </c>
      <c r="BT16" s="25" t="str">
        <f t="shared" si="171"/>
        <v xml:space="preserve"> </v>
      </c>
      <c r="BU16" s="33"/>
      <c r="BV16" s="33"/>
      <c r="BW16" s="33"/>
      <c r="BX16" s="25" t="str">
        <f t="shared" si="111"/>
        <v xml:space="preserve"> </v>
      </c>
      <c r="BY16" s="25" t="str">
        <f t="shared" si="136"/>
        <v xml:space="preserve"> </v>
      </c>
      <c r="BZ16" s="33"/>
      <c r="CA16" s="33"/>
      <c r="CB16" s="33"/>
      <c r="CC16" s="25" t="str">
        <f t="shared" si="112"/>
        <v xml:space="preserve"> </v>
      </c>
      <c r="CD16" s="25" t="str">
        <f t="shared" si="137"/>
        <v xml:space="preserve"> </v>
      </c>
      <c r="CE16" s="24">
        <f t="shared" si="170"/>
        <v>0</v>
      </c>
      <c r="CF16" s="24">
        <f t="shared" si="170"/>
        <v>0</v>
      </c>
      <c r="CG16" s="24">
        <f t="shared" si="170"/>
        <v>0</v>
      </c>
      <c r="CH16" s="25" t="str">
        <f t="shared" si="138"/>
        <v xml:space="preserve"> </v>
      </c>
      <c r="CI16" s="25" t="str">
        <f t="shared" si="156"/>
        <v xml:space="preserve"> </v>
      </c>
      <c r="CJ16" s="33"/>
      <c r="CK16" s="33"/>
      <c r="CL16" s="33"/>
      <c r="CM16" s="25" t="str">
        <f t="shared" si="139"/>
        <v xml:space="preserve"> </v>
      </c>
      <c r="CN16" s="25" t="str">
        <f t="shared" si="140"/>
        <v xml:space="preserve"> </v>
      </c>
      <c r="CO16" s="33"/>
      <c r="CP16" s="33"/>
      <c r="CQ16" s="33"/>
      <c r="CR16" s="25" t="str">
        <f t="shared" si="141"/>
        <v xml:space="preserve"> </v>
      </c>
      <c r="CS16" s="25" t="str">
        <f t="shared" si="142"/>
        <v xml:space="preserve"> </v>
      </c>
      <c r="CT16" s="33"/>
      <c r="CU16" s="33"/>
      <c r="CV16" s="33"/>
      <c r="CW16" s="25" t="str">
        <f t="shared" si="143"/>
        <v xml:space="preserve"> </v>
      </c>
      <c r="CX16" s="25" t="str">
        <f t="shared" si="144"/>
        <v xml:space="preserve"> </v>
      </c>
      <c r="CY16" s="33"/>
      <c r="CZ16" s="33"/>
      <c r="DA16" s="33"/>
      <c r="DB16" s="25" t="str">
        <f t="shared" si="114"/>
        <v xml:space="preserve"> </v>
      </c>
      <c r="DC16" s="25" t="str">
        <f t="shared" si="145"/>
        <v xml:space="preserve"> </v>
      </c>
      <c r="DD16" s="33"/>
      <c r="DE16" s="33">
        <v>86737</v>
      </c>
      <c r="DF16" s="33"/>
      <c r="DG16" s="25" t="str">
        <f t="shared" si="115"/>
        <v xml:space="preserve"> </v>
      </c>
      <c r="DH16" s="25" t="str">
        <f t="shared" si="146"/>
        <v xml:space="preserve"> </v>
      </c>
      <c r="DI16" s="33"/>
      <c r="DJ16" s="33"/>
      <c r="DK16" s="25" t="str">
        <f t="shared" si="147"/>
        <v xml:space="preserve"> </v>
      </c>
      <c r="DL16" s="33"/>
      <c r="DM16" s="33"/>
      <c r="DN16" s="33"/>
      <c r="DO16" s="25" t="str">
        <f t="shared" si="116"/>
        <v xml:space="preserve"> </v>
      </c>
      <c r="DP16" s="25" t="str">
        <f t="shared" si="148"/>
        <v xml:space="preserve"> </v>
      </c>
      <c r="DQ16" s="33">
        <v>10000</v>
      </c>
      <c r="DR16" s="33"/>
      <c r="DS16" s="33"/>
      <c r="DT16" s="25" t="str">
        <f t="shared" si="117"/>
        <v xml:space="preserve"> </v>
      </c>
      <c r="DU16" s="25" t="str">
        <f t="shared" si="149"/>
        <v xml:space="preserve"> </v>
      </c>
    </row>
    <row r="17" spans="1:125" s="16" customFormat="1" ht="15.75" hidden="1" customHeight="1" outlineLevel="1">
      <c r="A17" s="15">
        <v>10</v>
      </c>
      <c r="B17" s="8" t="s">
        <v>79</v>
      </c>
      <c r="C17" s="24">
        <f t="shared" si="163"/>
        <v>1895338.18</v>
      </c>
      <c r="D17" s="24">
        <f t="shared" si="164"/>
        <v>234693.88000000003</v>
      </c>
      <c r="E17" s="24">
        <f t="shared" si="165"/>
        <v>311301.60000000003</v>
      </c>
      <c r="F17" s="25">
        <f t="shared" si="94"/>
        <v>0.12382691515241889</v>
      </c>
      <c r="G17" s="25">
        <f t="shared" si="95"/>
        <v>0.75391157642620532</v>
      </c>
      <c r="H17" s="14">
        <f t="shared" si="166"/>
        <v>1788000</v>
      </c>
      <c r="I17" s="21">
        <f t="shared" si="166"/>
        <v>219285.79000000004</v>
      </c>
      <c r="J17" s="14">
        <f t="shared" si="166"/>
        <v>301500.90000000002</v>
      </c>
      <c r="K17" s="25">
        <f t="shared" si="96"/>
        <v>0.12264305928411635</v>
      </c>
      <c r="L17" s="25">
        <f t="shared" si="121"/>
        <v>0.7273138819817786</v>
      </c>
      <c r="M17" s="33">
        <v>350000</v>
      </c>
      <c r="N17" s="33">
        <v>61993.94</v>
      </c>
      <c r="O17" s="33">
        <v>73109.789999999994</v>
      </c>
      <c r="P17" s="25">
        <f t="shared" si="97"/>
        <v>0.17712554285714285</v>
      </c>
      <c r="Q17" s="25">
        <f t="shared" si="122"/>
        <v>0.84795675107259927</v>
      </c>
      <c r="R17" s="33"/>
      <c r="S17" s="33"/>
      <c r="T17" s="33"/>
      <c r="U17" s="25" t="str">
        <f t="shared" si="98"/>
        <v xml:space="preserve"> </v>
      </c>
      <c r="V17" s="25" t="str">
        <f t="shared" si="173"/>
        <v xml:space="preserve"> </v>
      </c>
      <c r="W17" s="33">
        <v>1000</v>
      </c>
      <c r="X17" s="33">
        <v>308.51</v>
      </c>
      <c r="Y17" s="33">
        <v>865.5</v>
      </c>
      <c r="Z17" s="25">
        <f t="shared" si="174"/>
        <v>0.30851000000000001</v>
      </c>
      <c r="AA17" s="25">
        <f t="shared" si="175"/>
        <v>0.35645291738879259</v>
      </c>
      <c r="AB17" s="33">
        <v>107000</v>
      </c>
      <c r="AC17" s="33">
        <v>5661.92</v>
      </c>
      <c r="AD17" s="33">
        <v>12672.95</v>
      </c>
      <c r="AE17" s="25">
        <f t="shared" si="100"/>
        <v>5.2915140186915892E-2</v>
      </c>
      <c r="AF17" s="25">
        <f>IF(AC17&lt;=0," ",IF(AC17/AD17*100&gt;200,"св.200",AC17/AD17))</f>
        <v>0.44677206175357748</v>
      </c>
      <c r="AG17" s="33">
        <v>1330000</v>
      </c>
      <c r="AH17" s="33">
        <v>151321.42000000001</v>
      </c>
      <c r="AI17" s="33">
        <v>214852.66</v>
      </c>
      <c r="AJ17" s="25">
        <f t="shared" si="101"/>
        <v>0.1137755037593985</v>
      </c>
      <c r="AK17" s="25">
        <f t="shared" si="126"/>
        <v>0.70430321877327473</v>
      </c>
      <c r="AL17" s="33"/>
      <c r="AM17" s="33"/>
      <c r="AN17" s="33"/>
      <c r="AO17" s="25" t="str">
        <f t="shared" si="172"/>
        <v xml:space="preserve"> </v>
      </c>
      <c r="AP17" s="25" t="str">
        <f t="shared" si="127"/>
        <v xml:space="preserve"> </v>
      </c>
      <c r="AQ17" s="53">
        <f t="shared" si="167"/>
        <v>107338.18</v>
      </c>
      <c r="AR17" s="53">
        <f t="shared" si="168"/>
        <v>15408.09</v>
      </c>
      <c r="AS17" s="53">
        <f t="shared" si="169"/>
        <v>9800.7000000000007</v>
      </c>
      <c r="AT17" s="25">
        <f t="shared" si="103"/>
        <v>0.14354715162861903</v>
      </c>
      <c r="AU17" s="25">
        <f>IF(AR17=0," ",IF(AR17/AS17*100&gt;200,"св.200",AR17/AS17))</f>
        <v>1.5721417857908107</v>
      </c>
      <c r="AV17" s="33"/>
      <c r="AW17" s="33"/>
      <c r="AX17" s="33"/>
      <c r="AY17" s="25" t="str">
        <f t="shared" si="104"/>
        <v xml:space="preserve"> </v>
      </c>
      <c r="AZ17" s="25" t="str">
        <f t="shared" si="129"/>
        <v xml:space="preserve"> </v>
      </c>
      <c r="BA17" s="33">
        <v>107338.18</v>
      </c>
      <c r="BB17" s="33">
        <v>15408.09</v>
      </c>
      <c r="BC17" s="33">
        <v>5623.13</v>
      </c>
      <c r="BD17" s="25">
        <f t="shared" si="130"/>
        <v>0.14354715162861903</v>
      </c>
      <c r="BE17" s="25" t="str">
        <f t="shared" si="131"/>
        <v>св.200</v>
      </c>
      <c r="BF17" s="33"/>
      <c r="BG17" s="33"/>
      <c r="BH17" s="33"/>
      <c r="BI17" s="25" t="str">
        <f t="shared" si="132"/>
        <v xml:space="preserve"> </v>
      </c>
      <c r="BJ17" s="25" t="str">
        <f>IF(BG17=0," ",IF(BG17/BH17*100&gt;200,"св.200",BG17/BH17))</f>
        <v xml:space="preserve"> </v>
      </c>
      <c r="BK17" s="33"/>
      <c r="BL17" s="33"/>
      <c r="BM17" s="33"/>
      <c r="BN17" s="25" t="str">
        <f t="shared" si="160"/>
        <v xml:space="preserve"> </v>
      </c>
      <c r="BO17" s="25" t="str">
        <f t="shared" si="134"/>
        <v xml:space="preserve"> </v>
      </c>
      <c r="BP17" s="33"/>
      <c r="BQ17" s="33"/>
      <c r="BR17" s="33"/>
      <c r="BS17" s="25" t="str">
        <f t="shared" si="109"/>
        <v xml:space="preserve"> </v>
      </c>
      <c r="BT17" s="25" t="str">
        <f t="shared" si="171"/>
        <v xml:space="preserve"> </v>
      </c>
      <c r="BU17" s="33"/>
      <c r="BV17" s="33"/>
      <c r="BW17" s="33"/>
      <c r="BX17" s="25" t="str">
        <f t="shared" si="111"/>
        <v xml:space="preserve"> </v>
      </c>
      <c r="BY17" s="25" t="str">
        <f t="shared" si="136"/>
        <v xml:space="preserve"> </v>
      </c>
      <c r="BZ17" s="33"/>
      <c r="CA17" s="33"/>
      <c r="CB17" s="33"/>
      <c r="CC17" s="25" t="str">
        <f t="shared" si="112"/>
        <v xml:space="preserve"> </v>
      </c>
      <c r="CD17" s="25" t="str">
        <f t="shared" si="137"/>
        <v xml:space="preserve"> </v>
      </c>
      <c r="CE17" s="24">
        <f t="shared" si="170"/>
        <v>0</v>
      </c>
      <c r="CF17" s="24">
        <f t="shared" si="170"/>
        <v>0</v>
      </c>
      <c r="CG17" s="24">
        <f t="shared" si="170"/>
        <v>0</v>
      </c>
      <c r="CH17" s="25" t="str">
        <f t="shared" si="138"/>
        <v xml:space="preserve"> </v>
      </c>
      <c r="CI17" s="25" t="str">
        <f t="shared" si="156"/>
        <v xml:space="preserve"> </v>
      </c>
      <c r="CJ17" s="33"/>
      <c r="CK17" s="33"/>
      <c r="CL17" s="33"/>
      <c r="CM17" s="25" t="str">
        <f t="shared" si="139"/>
        <v xml:space="preserve"> </v>
      </c>
      <c r="CN17" s="25" t="str">
        <f t="shared" si="140"/>
        <v xml:space="preserve"> </v>
      </c>
      <c r="CO17" s="33"/>
      <c r="CP17" s="33"/>
      <c r="CQ17" s="33"/>
      <c r="CR17" s="25" t="str">
        <f t="shared" si="141"/>
        <v xml:space="preserve"> </v>
      </c>
      <c r="CS17" s="25" t="str">
        <f t="shared" si="142"/>
        <v xml:space="preserve"> </v>
      </c>
      <c r="CT17" s="33"/>
      <c r="CU17" s="33"/>
      <c r="CV17" s="33"/>
      <c r="CW17" s="25" t="str">
        <f t="shared" si="143"/>
        <v xml:space="preserve"> </v>
      </c>
      <c r="CX17" s="25" t="str">
        <f t="shared" si="144"/>
        <v xml:space="preserve"> </v>
      </c>
      <c r="CY17" s="33"/>
      <c r="CZ17" s="33"/>
      <c r="DA17" s="33"/>
      <c r="DB17" s="25" t="str">
        <f t="shared" si="114"/>
        <v xml:space="preserve"> </v>
      </c>
      <c r="DC17" s="25" t="str">
        <f t="shared" si="145"/>
        <v xml:space="preserve"> </v>
      </c>
      <c r="DD17" s="33"/>
      <c r="DE17" s="33"/>
      <c r="DF17" s="33">
        <v>4177.57</v>
      </c>
      <c r="DG17" s="25" t="str">
        <f t="shared" si="115"/>
        <v xml:space="preserve"> </v>
      </c>
      <c r="DH17" s="25">
        <f t="shared" si="146"/>
        <v>0</v>
      </c>
      <c r="DI17" s="33"/>
      <c r="DJ17" s="33"/>
      <c r="DK17" s="25" t="str">
        <f t="shared" si="147"/>
        <v xml:space="preserve"> </v>
      </c>
      <c r="DL17" s="33"/>
      <c r="DM17" s="33"/>
      <c r="DN17" s="33"/>
      <c r="DO17" s="25" t="str">
        <f t="shared" si="116"/>
        <v xml:space="preserve"> </v>
      </c>
      <c r="DP17" s="25" t="str">
        <f t="shared" si="148"/>
        <v xml:space="preserve"> </v>
      </c>
      <c r="DQ17" s="33"/>
      <c r="DR17" s="33"/>
      <c r="DS17" s="33"/>
      <c r="DT17" s="25" t="str">
        <f t="shared" si="117"/>
        <v xml:space="preserve"> </v>
      </c>
      <c r="DU17" s="25" t="str">
        <f t="shared" si="149"/>
        <v xml:space="preserve"> </v>
      </c>
    </row>
    <row r="18" spans="1:125" s="18" customFormat="1" ht="32.1" hidden="1" customHeight="1">
      <c r="A18" s="17"/>
      <c r="B18" s="7" t="s">
        <v>124</v>
      </c>
      <c r="C18" s="28">
        <f>SUM(C19:C23)</f>
        <v>55534883.829999998</v>
      </c>
      <c r="D18" s="28">
        <f>SUM(D19:D23)</f>
        <v>12407679.880000001</v>
      </c>
      <c r="E18" s="28">
        <f>SUM(E19:E23)</f>
        <v>9732929.75</v>
      </c>
      <c r="F18" s="23">
        <f t="shared" si="94"/>
        <v>0.2234213709347378</v>
      </c>
      <c r="G18" s="23">
        <f t="shared" si="95"/>
        <v>1.2748144904672718</v>
      </c>
      <c r="H18" s="22">
        <f>SUM(H19:H23)</f>
        <v>48360750</v>
      </c>
      <c r="I18" s="22">
        <f>SUM(I19:I23)</f>
        <v>11405325.290000001</v>
      </c>
      <c r="J18" s="22">
        <f>SUM(J19:J23)</f>
        <v>10704105.309999999</v>
      </c>
      <c r="K18" s="23">
        <f t="shared" si="96"/>
        <v>0.23583847004027028</v>
      </c>
      <c r="L18" s="23">
        <f t="shared" si="121"/>
        <v>1.0655094433109611</v>
      </c>
      <c r="M18" s="22">
        <f>SUM(M19:M23)</f>
        <v>32740200</v>
      </c>
      <c r="N18" s="22">
        <f>SUM(N19:N23)</f>
        <v>7812487.0900000008</v>
      </c>
      <c r="O18" s="56">
        <f>SUM(O19:O23)</f>
        <v>7538717.129999999</v>
      </c>
      <c r="P18" s="23">
        <f t="shared" si="97"/>
        <v>0.2386206281574334</v>
      </c>
      <c r="Q18" s="23">
        <f t="shared" si="122"/>
        <v>1.0363151919987217</v>
      </c>
      <c r="R18" s="56">
        <f>SUM(R19:R23)</f>
        <v>3007050</v>
      </c>
      <c r="S18" s="56">
        <f>SUM(S19:S23)</f>
        <v>775518.94</v>
      </c>
      <c r="T18" s="56">
        <f>SUM(T19:T23)</f>
        <v>647377.44999999995</v>
      </c>
      <c r="U18" s="23">
        <f t="shared" si="98"/>
        <v>0.25790024775111819</v>
      </c>
      <c r="V18" s="23">
        <f t="shared" si="123"/>
        <v>1.1979393783333045</v>
      </c>
      <c r="W18" s="56">
        <f>SUM(W19:W23)</f>
        <v>513500</v>
      </c>
      <c r="X18" s="56">
        <f>SUM(X19:X23)</f>
        <v>330434.24</v>
      </c>
      <c r="Y18" s="56">
        <f>SUM(Y19:Y23)</f>
        <v>287605.37</v>
      </c>
      <c r="Z18" s="23">
        <f t="shared" si="99"/>
        <v>0.64349413826679647</v>
      </c>
      <c r="AA18" s="23">
        <f t="shared" si="124"/>
        <v>1.1489154044655008</v>
      </c>
      <c r="AB18" s="56">
        <f>SUM(AB19:AB23)</f>
        <v>1840000</v>
      </c>
      <c r="AC18" s="56">
        <f>SUM(AC19:AC23)</f>
        <v>121533.62000000002</v>
      </c>
      <c r="AD18" s="56">
        <f>SUM(AD19:AD23)</f>
        <v>253991.15999999997</v>
      </c>
      <c r="AE18" s="23">
        <f t="shared" si="100"/>
        <v>6.6050880434782619E-2</v>
      </c>
      <c r="AF18" s="23">
        <f t="shared" si="125"/>
        <v>0.47849547204713755</v>
      </c>
      <c r="AG18" s="56">
        <f>SUM(AG19:AG23)</f>
        <v>10260000</v>
      </c>
      <c r="AH18" s="56">
        <f>SUM(AH19:AH23)</f>
        <v>2365351.4</v>
      </c>
      <c r="AI18" s="56">
        <f>SUM(AI19:AI23)</f>
        <v>1976414.2000000002</v>
      </c>
      <c r="AJ18" s="23">
        <f t="shared" si="101"/>
        <v>0.23054107212475633</v>
      </c>
      <c r="AK18" s="23">
        <f t="shared" si="126"/>
        <v>1.1967893167333041</v>
      </c>
      <c r="AL18" s="56">
        <f>SUM(AL19:AL23)</f>
        <v>0</v>
      </c>
      <c r="AM18" s="56">
        <f>SUM(AM19:AM23)</f>
        <v>0</v>
      </c>
      <c r="AN18" s="56">
        <f>SUM(AN19:AN23)</f>
        <v>0</v>
      </c>
      <c r="AO18" s="27"/>
      <c r="AP18" s="23" t="str">
        <f t="shared" si="127"/>
        <v xml:space="preserve"> </v>
      </c>
      <c r="AQ18" s="56">
        <f>SUM(AQ19:AQ23)</f>
        <v>7174133.8300000001</v>
      </c>
      <c r="AR18" s="56">
        <f t="shared" ref="AR18:AS18" si="176">SUM(AR19:AR23)</f>
        <v>1002354.5900000001</v>
      </c>
      <c r="AS18" s="56">
        <f t="shared" si="176"/>
        <v>-971175.55999999982</v>
      </c>
      <c r="AT18" s="23">
        <f t="shared" si="103"/>
        <v>0.13971785497065367</v>
      </c>
      <c r="AU18" s="23">
        <f t="shared" si="128"/>
        <v>-1.0321044219852487</v>
      </c>
      <c r="AV18" s="56">
        <f>SUM(AV19:AV23)</f>
        <v>800000</v>
      </c>
      <c r="AW18" s="56">
        <f>SUM(AW19:AW23)</f>
        <v>144958.46</v>
      </c>
      <c r="AX18" s="56">
        <f>SUM(AX19:AX23)</f>
        <v>319866.02</v>
      </c>
      <c r="AY18" s="23">
        <f t="shared" si="104"/>
        <v>0.18119807499999999</v>
      </c>
      <c r="AZ18" s="23">
        <f t="shared" si="129"/>
        <v>0.45318493036553237</v>
      </c>
      <c r="BA18" s="56">
        <f>SUM(BA19:BA23)</f>
        <v>0</v>
      </c>
      <c r="BB18" s="56">
        <f>SUM(BB19:BB23)</f>
        <v>0</v>
      </c>
      <c r="BC18" s="56">
        <f>SUM(BC19:BC23)</f>
        <v>0</v>
      </c>
      <c r="BD18" s="23" t="str">
        <f t="shared" si="130"/>
        <v xml:space="preserve"> </v>
      </c>
      <c r="BE18" s="23" t="str">
        <f t="shared" si="131"/>
        <v xml:space="preserve"> </v>
      </c>
      <c r="BF18" s="56">
        <f>SUM(BF19:BF23)</f>
        <v>0</v>
      </c>
      <c r="BG18" s="56">
        <f>SUM(BG19:BG23)</f>
        <v>0</v>
      </c>
      <c r="BH18" s="56">
        <f>SUM(BH19:BH23)</f>
        <v>0</v>
      </c>
      <c r="BI18" s="23" t="str">
        <f t="shared" si="132"/>
        <v xml:space="preserve"> </v>
      </c>
      <c r="BJ18" s="23" t="str">
        <f t="shared" si="133"/>
        <v xml:space="preserve"> </v>
      </c>
      <c r="BK18" s="56">
        <f>SUM(BK19:BK23)</f>
        <v>0</v>
      </c>
      <c r="BL18" s="56">
        <f>SUM(BL19:BL23)</f>
        <v>0</v>
      </c>
      <c r="BM18" s="56">
        <f>SUM(BM19:BM23)</f>
        <v>0</v>
      </c>
      <c r="BN18" s="23" t="str">
        <f t="shared" ref="BN18:BN42" si="177">IF(BL18&lt;=0," ",IF(BK18&lt;=0," ",IF(BL18/BK18*100&gt;200,"СВ.200",BL18/BK18)))</f>
        <v xml:space="preserve"> </v>
      </c>
      <c r="BO18" s="23" t="str">
        <f t="shared" si="134"/>
        <v xml:space="preserve"> </v>
      </c>
      <c r="BP18" s="56">
        <f>SUM(BP19:BP23)</f>
        <v>534000</v>
      </c>
      <c r="BQ18" s="56">
        <f>SUM(BQ19:BQ23)</f>
        <v>185420.91</v>
      </c>
      <c r="BR18" s="56">
        <f>SUM(BR19:BR23)</f>
        <v>99205.73</v>
      </c>
      <c r="BS18" s="23">
        <f t="shared" si="109"/>
        <v>0.34723016853932587</v>
      </c>
      <c r="BT18" s="23">
        <f t="shared" si="171"/>
        <v>1.8690544386901846</v>
      </c>
      <c r="BU18" s="56">
        <f>SUM(BU19:BU23)</f>
        <v>282000</v>
      </c>
      <c r="BV18" s="56">
        <f>SUM(BV19:BV23)</f>
        <v>81870</v>
      </c>
      <c r="BW18" s="56">
        <f>SUM(BW19:BW23)</f>
        <v>0</v>
      </c>
      <c r="BX18" s="23">
        <f t="shared" si="111"/>
        <v>0.29031914893617022</v>
      </c>
      <c r="BY18" s="23" t="str">
        <f t="shared" si="136"/>
        <v xml:space="preserve"> </v>
      </c>
      <c r="BZ18" s="56">
        <f>SUM(BZ19:BZ23)</f>
        <v>0</v>
      </c>
      <c r="CA18" s="56">
        <f>SUM(CA19:CA23)</f>
        <v>0</v>
      </c>
      <c r="CB18" s="56">
        <f>SUM(CB19:CB23)</f>
        <v>0</v>
      </c>
      <c r="CC18" s="23" t="str">
        <f t="shared" ref="CC18:CC49" si="178">IF(CA18&lt;=0," ",IF(BZ18&lt;=0," ",IF(CA18/BZ18*100&gt;200,"СВ.200",CA18/BZ18)))</f>
        <v xml:space="preserve"> </v>
      </c>
      <c r="CD18" s="23" t="str">
        <f t="shared" si="137"/>
        <v xml:space="preserve"> </v>
      </c>
      <c r="CE18" s="28">
        <f>SUM(CE19:CE23)</f>
        <v>300000</v>
      </c>
      <c r="CF18" s="28">
        <f>SUM(CF19:CF23)</f>
        <v>469570.12</v>
      </c>
      <c r="CG18" s="28">
        <f>SUM(CG19:CG23)</f>
        <v>-1494594.5699999998</v>
      </c>
      <c r="CH18" s="23">
        <f t="shared" si="138"/>
        <v>1.5652337333333333</v>
      </c>
      <c r="CI18" s="23">
        <f t="shared" si="156"/>
        <v>-0.314178928135675</v>
      </c>
      <c r="CJ18" s="56">
        <f>SUM(CJ19:CJ23)</f>
        <v>300000</v>
      </c>
      <c r="CK18" s="56">
        <f>SUM(CK19:CK23)</f>
        <v>469570.12</v>
      </c>
      <c r="CL18" s="56">
        <f>SUM(CL19:CL23)</f>
        <v>-1494594.5699999998</v>
      </c>
      <c r="CM18" s="23">
        <f t="shared" si="139"/>
        <v>1.5652337333333333</v>
      </c>
      <c r="CN18" s="23">
        <f t="shared" si="140"/>
        <v>-0.314178928135675</v>
      </c>
      <c r="CO18" s="56">
        <f>SUM(CO19:CO23)</f>
        <v>0</v>
      </c>
      <c r="CP18" s="56">
        <f>SUM(CP19:CP23)</f>
        <v>0</v>
      </c>
      <c r="CQ18" s="56">
        <f>SUM(CQ19:CQ23)</f>
        <v>0</v>
      </c>
      <c r="CR18" s="23" t="str">
        <f t="shared" si="141"/>
        <v xml:space="preserve"> </v>
      </c>
      <c r="CS18" s="23" t="str">
        <f t="shared" si="142"/>
        <v xml:space="preserve"> </v>
      </c>
      <c r="CT18" s="56">
        <f>SUM(CT19:CT23)</f>
        <v>0</v>
      </c>
      <c r="CU18" s="56">
        <f>SUM(CU19:CU23)</f>
        <v>0</v>
      </c>
      <c r="CV18" s="56">
        <f>SUM(CV19:CV23)</f>
        <v>0</v>
      </c>
      <c r="CW18" s="45" t="str">
        <f t="shared" si="143"/>
        <v xml:space="preserve"> </v>
      </c>
      <c r="CX18" s="45" t="str">
        <f t="shared" si="144"/>
        <v xml:space="preserve"> </v>
      </c>
      <c r="CY18" s="56">
        <f>SUM(CY19:CY23)</f>
        <v>500000</v>
      </c>
      <c r="CZ18" s="56">
        <f>SUM(CZ19:CZ23)</f>
        <v>97650.92</v>
      </c>
      <c r="DA18" s="56">
        <f>SUM(DA19:DA23)</f>
        <v>103174.71</v>
      </c>
      <c r="DB18" s="23">
        <f t="shared" si="114"/>
        <v>0.19530184</v>
      </c>
      <c r="DC18" s="23">
        <f t="shared" si="145"/>
        <v>0.94646178312495366</v>
      </c>
      <c r="DD18" s="56">
        <f>SUM(DD19:DD23)</f>
        <v>0</v>
      </c>
      <c r="DE18" s="56">
        <f>SUM(DE19:DE23)</f>
        <v>0</v>
      </c>
      <c r="DF18" s="56">
        <f>SUM(DF19:DF23)</f>
        <v>0</v>
      </c>
      <c r="DG18" s="23" t="str">
        <f t="shared" si="115"/>
        <v xml:space="preserve"> </v>
      </c>
      <c r="DH18" s="23" t="str">
        <f t="shared" si="146"/>
        <v xml:space="preserve"> </v>
      </c>
      <c r="DI18" s="56">
        <f>SUM(DI19:DI23)</f>
        <v>3652.18</v>
      </c>
      <c r="DJ18" s="56">
        <f>SUM(DJ19:DJ23)</f>
        <v>1172.55</v>
      </c>
      <c r="DK18" s="23" t="str">
        <f>IF(DI18=0," ",IF(DI18/DJ18*100&gt;200,"св.200",DI18/DJ18))</f>
        <v>св.200</v>
      </c>
      <c r="DL18" s="56">
        <f>SUM(DL19:DL23)</f>
        <v>4522000</v>
      </c>
      <c r="DM18" s="56">
        <f>SUM(DM19:DM23)</f>
        <v>0</v>
      </c>
      <c r="DN18" s="56">
        <f>SUM(DN19:DN23)</f>
        <v>0</v>
      </c>
      <c r="DO18" s="23" t="str">
        <f t="shared" si="116"/>
        <v xml:space="preserve"> </v>
      </c>
      <c r="DP18" s="23" t="str">
        <f t="shared" si="148"/>
        <v xml:space="preserve"> </v>
      </c>
      <c r="DQ18" s="56">
        <f>SUM(DQ19:DQ23)</f>
        <v>236133.83000000002</v>
      </c>
      <c r="DR18" s="56">
        <f>SUM(DR19:DR23)</f>
        <v>19232</v>
      </c>
      <c r="DS18" s="56">
        <f>SUM(DS19:DS23)</f>
        <v>0</v>
      </c>
      <c r="DT18" s="23">
        <f t="shared" si="117"/>
        <v>8.1445339704183842E-2</v>
      </c>
      <c r="DU18" s="23" t="str">
        <f t="shared" si="149"/>
        <v xml:space="preserve"> </v>
      </c>
    </row>
    <row r="19" spans="1:125" s="16" customFormat="1" ht="17.25" hidden="1" customHeight="1" outlineLevel="1">
      <c r="A19" s="15">
        <v>11</v>
      </c>
      <c r="B19" s="8" t="s">
        <v>104</v>
      </c>
      <c r="C19" s="24">
        <f t="shared" ref="C19:D23" si="179">H19+AQ19</f>
        <v>32203441.699999999</v>
      </c>
      <c r="D19" s="24">
        <f t="shared" si="179"/>
        <v>7042258.9800000014</v>
      </c>
      <c r="E19" s="24">
        <f t="shared" ref="E19:E23" si="180">J19+AS19</f>
        <v>5498559.1600000001</v>
      </c>
      <c r="F19" s="25">
        <f t="shared" si="94"/>
        <v>0.21868032136453297</v>
      </c>
      <c r="G19" s="25">
        <f t="shared" si="95"/>
        <v>1.2807462418936675</v>
      </c>
      <c r="H19" s="14">
        <f t="shared" ref="H19:J23" si="181">W19++AG19+M19+AB19+AL19+R19</f>
        <v>30896630</v>
      </c>
      <c r="I19" s="21">
        <f t="shared" si="181"/>
        <v>6422372.9400000013</v>
      </c>
      <c r="J19" s="14">
        <f t="shared" si="181"/>
        <v>6611816.71</v>
      </c>
      <c r="K19" s="25">
        <f t="shared" si="96"/>
        <v>0.20786645469101328</v>
      </c>
      <c r="L19" s="25">
        <f t="shared" si="121"/>
        <v>0.97134769787046948</v>
      </c>
      <c r="M19" s="33">
        <v>24700000</v>
      </c>
      <c r="N19" s="33">
        <v>5118524.03</v>
      </c>
      <c r="O19" s="33">
        <v>5178137.21</v>
      </c>
      <c r="P19" s="25">
        <f t="shared" si="97"/>
        <v>0.20722769352226722</v>
      </c>
      <c r="Q19" s="25">
        <f t="shared" si="122"/>
        <v>0.98848752406852503</v>
      </c>
      <c r="R19" s="33">
        <v>1546630</v>
      </c>
      <c r="S19" s="33">
        <v>398878.02</v>
      </c>
      <c r="T19" s="33">
        <v>336016.99</v>
      </c>
      <c r="U19" s="25">
        <f t="shared" si="98"/>
        <v>0.25790138559319298</v>
      </c>
      <c r="V19" s="25">
        <f t="shared" si="123"/>
        <v>1.1870769391750102</v>
      </c>
      <c r="W19" s="33">
        <v>250000</v>
      </c>
      <c r="X19" s="33">
        <v>184484</v>
      </c>
      <c r="Y19" s="33">
        <v>250931.58</v>
      </c>
      <c r="Z19" s="25">
        <f t="shared" si="99"/>
        <v>0.73793600000000004</v>
      </c>
      <c r="AA19" s="25">
        <f t="shared" si="124"/>
        <v>0.73519642286554765</v>
      </c>
      <c r="AB19" s="33">
        <v>1000000</v>
      </c>
      <c r="AC19" s="33">
        <v>43489.73</v>
      </c>
      <c r="AD19" s="33">
        <v>157833.29999999999</v>
      </c>
      <c r="AE19" s="25">
        <f t="shared" si="100"/>
        <v>4.3489730000000004E-2</v>
      </c>
      <c r="AF19" s="25">
        <f t="shared" si="125"/>
        <v>0.27554217012506238</v>
      </c>
      <c r="AG19" s="33">
        <v>3400000</v>
      </c>
      <c r="AH19" s="33">
        <v>676997.16</v>
      </c>
      <c r="AI19" s="33">
        <v>688897.63</v>
      </c>
      <c r="AJ19" s="25">
        <f t="shared" si="101"/>
        <v>0.19911681176470589</v>
      </c>
      <c r="AK19" s="25">
        <f t="shared" si="126"/>
        <v>0.98272534338665096</v>
      </c>
      <c r="AL19" s="33"/>
      <c r="AM19" s="33"/>
      <c r="AN19" s="33"/>
      <c r="AO19" s="25" t="str">
        <f t="shared" ref="AO19:AO50" si="182">IF(AM19&lt;=0," ",IF(AL19&lt;=0," ",IF(AM19/AL19*100&gt;200,"СВ.200",AM19/AL19)))</f>
        <v xml:space="preserve"> </v>
      </c>
      <c r="AP19" s="25" t="str">
        <f t="shared" si="127"/>
        <v xml:space="preserve"> </v>
      </c>
      <c r="AQ19" s="53">
        <f t="shared" ref="AQ19:AQ23" si="183">AV19+BA19+BF19+BK19+BP19+BU19+BZ19+CE19+CY19+DD19+DL19+CT19+DQ19</f>
        <v>1306811.7</v>
      </c>
      <c r="AR19" s="53">
        <f t="shared" ref="AR19:AR23" si="184">AW19+BB19+BG19+BL19+BQ19+BV19+CA19+CF19+CZ19+DE19+DM19+CU19+DI19+DR19</f>
        <v>619886.04</v>
      </c>
      <c r="AS19" s="53">
        <f t="shared" ref="AS19:AS23" si="185">AX19+BC19+BH19+BM19+BR19+BW19+CB19+CG19+DA19+DF19+DN19+CV19+DJ19</f>
        <v>-1113257.5499999998</v>
      </c>
      <c r="AT19" s="25">
        <f t="shared" si="103"/>
        <v>0.47434993121044144</v>
      </c>
      <c r="AU19" s="25">
        <f t="shared" si="128"/>
        <v>-0.55682177048788051</v>
      </c>
      <c r="AV19" s="33">
        <v>550000</v>
      </c>
      <c r="AW19" s="33">
        <v>69204.78</v>
      </c>
      <c r="AX19" s="33">
        <v>281694.62</v>
      </c>
      <c r="AY19" s="25">
        <f t="shared" si="104"/>
        <v>0.12582687272727272</v>
      </c>
      <c r="AZ19" s="25">
        <f t="shared" si="129"/>
        <v>0.24567306255263235</v>
      </c>
      <c r="BA19" s="33"/>
      <c r="BB19" s="33"/>
      <c r="BC19" s="33"/>
      <c r="BD19" s="25" t="str">
        <f t="shared" si="130"/>
        <v xml:space="preserve"> </v>
      </c>
      <c r="BE19" s="25" t="str">
        <f t="shared" si="131"/>
        <v xml:space="preserve"> </v>
      </c>
      <c r="BF19" s="33"/>
      <c r="BG19" s="33"/>
      <c r="BH19" s="33"/>
      <c r="BI19" s="25" t="str">
        <f t="shared" si="132"/>
        <v xml:space="preserve"> </v>
      </c>
      <c r="BJ19" s="25" t="str">
        <f t="shared" si="133"/>
        <v xml:space="preserve"> </v>
      </c>
      <c r="BK19" s="33"/>
      <c r="BL19" s="33"/>
      <c r="BM19" s="33"/>
      <c r="BN19" s="25" t="str">
        <f t="shared" si="177"/>
        <v xml:space="preserve"> </v>
      </c>
      <c r="BO19" s="25" t="str">
        <f t="shared" si="134"/>
        <v xml:space="preserve"> </v>
      </c>
      <c r="BP19" s="33"/>
      <c r="BQ19" s="33"/>
      <c r="BR19" s="33"/>
      <c r="BS19" s="25" t="str">
        <f t="shared" si="109"/>
        <v xml:space="preserve"> </v>
      </c>
      <c r="BT19" s="25" t="str">
        <f>IF(BQ19=0," ",IF(BQ19/BR19*100&gt;200,"св.200",BQ19/BR19))</f>
        <v xml:space="preserve"> </v>
      </c>
      <c r="BU19" s="33">
        <v>23000</v>
      </c>
      <c r="BV19" s="33">
        <v>7100</v>
      </c>
      <c r="BW19" s="33"/>
      <c r="BX19" s="25">
        <f t="shared" si="111"/>
        <v>0.30869565217391304</v>
      </c>
      <c r="BY19" s="25" t="str">
        <f t="shared" si="136"/>
        <v xml:space="preserve"> </v>
      </c>
      <c r="BZ19" s="33"/>
      <c r="CA19" s="33"/>
      <c r="CB19" s="33"/>
      <c r="CC19" s="25" t="str">
        <f t="shared" si="178"/>
        <v xml:space="preserve"> </v>
      </c>
      <c r="CD19" s="25" t="str">
        <f t="shared" si="137"/>
        <v xml:space="preserve"> </v>
      </c>
      <c r="CE19" s="24">
        <f t="shared" ref="CE19:CG23" si="186">CJ19+CO19</f>
        <v>200000</v>
      </c>
      <c r="CF19" s="24">
        <f t="shared" si="186"/>
        <v>445930.34</v>
      </c>
      <c r="CG19" s="24">
        <f t="shared" si="186"/>
        <v>-1498126.88</v>
      </c>
      <c r="CH19" s="25" t="str">
        <f t="shared" si="138"/>
        <v>СВ.200</v>
      </c>
      <c r="CI19" s="25">
        <f t="shared" si="156"/>
        <v>-0.29765859350978341</v>
      </c>
      <c r="CJ19" s="33">
        <v>200000</v>
      </c>
      <c r="CK19" s="33">
        <v>445930.34</v>
      </c>
      <c r="CL19" s="33">
        <v>-1498126.88</v>
      </c>
      <c r="CM19" s="25" t="str">
        <f t="shared" si="139"/>
        <v>СВ.200</v>
      </c>
      <c r="CN19" s="25">
        <f t="shared" si="140"/>
        <v>-0.29765859350978341</v>
      </c>
      <c r="CO19" s="33"/>
      <c r="CP19" s="33"/>
      <c r="CQ19" s="33"/>
      <c r="CR19" s="25" t="str">
        <f t="shared" si="141"/>
        <v xml:space="preserve"> </v>
      </c>
      <c r="CS19" s="25" t="str">
        <f t="shared" si="142"/>
        <v xml:space="preserve"> </v>
      </c>
      <c r="CT19" s="33"/>
      <c r="CU19" s="33"/>
      <c r="CV19" s="33"/>
      <c r="CW19" s="25" t="str">
        <f t="shared" si="143"/>
        <v xml:space="preserve"> </v>
      </c>
      <c r="CX19" s="25" t="str">
        <f t="shared" si="144"/>
        <v xml:space="preserve"> </v>
      </c>
      <c r="CY19" s="33">
        <v>500000</v>
      </c>
      <c r="CZ19" s="33">
        <v>97650.92</v>
      </c>
      <c r="DA19" s="33">
        <v>103174.71</v>
      </c>
      <c r="DB19" s="25">
        <f t="shared" si="114"/>
        <v>0.19530184</v>
      </c>
      <c r="DC19" s="25">
        <f t="shared" si="145"/>
        <v>0.94646178312495366</v>
      </c>
      <c r="DD19" s="33"/>
      <c r="DE19" s="33"/>
      <c r="DF19" s="33"/>
      <c r="DG19" s="25" t="str">
        <f t="shared" si="115"/>
        <v xml:space="preserve"> </v>
      </c>
      <c r="DH19" s="25" t="str">
        <f t="shared" si="146"/>
        <v xml:space="preserve"> </v>
      </c>
      <c r="DI19" s="33"/>
      <c r="DJ19" s="33"/>
      <c r="DK19" s="25" t="str">
        <f t="shared" si="147"/>
        <v xml:space="preserve"> </v>
      </c>
      <c r="DL19" s="33"/>
      <c r="DM19" s="33"/>
      <c r="DN19" s="33"/>
      <c r="DO19" s="25" t="str">
        <f t="shared" si="116"/>
        <v xml:space="preserve"> </v>
      </c>
      <c r="DP19" s="25" t="str">
        <f t="shared" si="148"/>
        <v xml:space="preserve"> </v>
      </c>
      <c r="DQ19" s="33">
        <v>33811.699999999997</v>
      </c>
      <c r="DR19" s="33"/>
      <c r="DS19" s="33"/>
      <c r="DT19" s="25" t="str">
        <f t="shared" si="117"/>
        <v xml:space="preserve"> </v>
      </c>
      <c r="DU19" s="25" t="str">
        <f t="shared" si="149"/>
        <v xml:space="preserve"> </v>
      </c>
    </row>
    <row r="20" spans="1:125" s="16" customFormat="1" ht="17.25" hidden="1" customHeight="1" outlineLevel="1">
      <c r="A20" s="15">
        <v>12</v>
      </c>
      <c r="B20" s="8" t="s">
        <v>40</v>
      </c>
      <c r="C20" s="24">
        <f t="shared" si="179"/>
        <v>15491292.129999999</v>
      </c>
      <c r="D20" s="24">
        <f t="shared" si="179"/>
        <v>3363349.8899999997</v>
      </c>
      <c r="E20" s="24">
        <f t="shared" si="180"/>
        <v>2753157.45</v>
      </c>
      <c r="F20" s="25">
        <f t="shared" si="94"/>
        <v>0.21711228874747196</v>
      </c>
      <c r="G20" s="25">
        <f t="shared" si="95"/>
        <v>1.2216336882585481</v>
      </c>
      <c r="H20" s="14">
        <f t="shared" si="181"/>
        <v>9756970</v>
      </c>
      <c r="I20" s="21">
        <f t="shared" si="181"/>
        <v>3033538.0199999996</v>
      </c>
      <c r="J20" s="14">
        <f t="shared" si="181"/>
        <v>2615636.0500000003</v>
      </c>
      <c r="K20" s="25">
        <f t="shared" si="96"/>
        <v>0.31090984393720589</v>
      </c>
      <c r="L20" s="25">
        <f t="shared" si="121"/>
        <v>1.1597706875159484</v>
      </c>
      <c r="M20" s="33">
        <v>5545050</v>
      </c>
      <c r="N20" s="33">
        <v>2188270.96</v>
      </c>
      <c r="O20" s="33">
        <v>1807705.59</v>
      </c>
      <c r="P20" s="25">
        <f t="shared" si="97"/>
        <v>0.39463502763726205</v>
      </c>
      <c r="Q20" s="25">
        <f t="shared" si="122"/>
        <v>1.2105239769712721</v>
      </c>
      <c r="R20" s="33">
        <v>1460420</v>
      </c>
      <c r="S20" s="33">
        <v>376640.92</v>
      </c>
      <c r="T20" s="33">
        <v>311360.46000000002</v>
      </c>
      <c r="U20" s="25">
        <f t="shared" si="98"/>
        <v>0.25789904274112924</v>
      </c>
      <c r="V20" s="25">
        <f t="shared" si="123"/>
        <v>1.2096620103914284</v>
      </c>
      <c r="W20" s="33">
        <v>1500</v>
      </c>
      <c r="X20" s="33">
        <v>408.5</v>
      </c>
      <c r="Y20" s="33">
        <v>462.5</v>
      </c>
      <c r="Z20" s="25">
        <f t="shared" si="99"/>
        <v>0.27233333333333332</v>
      </c>
      <c r="AA20" s="25">
        <f>IF(X20=0," ",IF(X20/Y20*100&gt;200,"св.200",X20/Y20))</f>
        <v>0.88324324324324321</v>
      </c>
      <c r="AB20" s="33">
        <v>550000</v>
      </c>
      <c r="AC20" s="33">
        <v>33827.089999999997</v>
      </c>
      <c r="AD20" s="33">
        <v>33139.56</v>
      </c>
      <c r="AE20" s="25">
        <f t="shared" si="100"/>
        <v>6.150379999999999E-2</v>
      </c>
      <c r="AF20" s="25">
        <f t="shared" si="125"/>
        <v>1.0207465035745797</v>
      </c>
      <c r="AG20" s="33">
        <v>2200000</v>
      </c>
      <c r="AH20" s="33">
        <v>434390.55</v>
      </c>
      <c r="AI20" s="33">
        <v>462967.94</v>
      </c>
      <c r="AJ20" s="25">
        <f t="shared" si="101"/>
        <v>0.19745024999999999</v>
      </c>
      <c r="AK20" s="25">
        <f t="shared" si="126"/>
        <v>0.93827350118455288</v>
      </c>
      <c r="AL20" s="33"/>
      <c r="AM20" s="33"/>
      <c r="AN20" s="33"/>
      <c r="AO20" s="25" t="str">
        <f t="shared" si="182"/>
        <v xml:space="preserve"> </v>
      </c>
      <c r="AP20" s="25" t="str">
        <f t="shared" si="127"/>
        <v xml:space="preserve"> </v>
      </c>
      <c r="AQ20" s="53">
        <f t="shared" si="183"/>
        <v>5734322.1299999999</v>
      </c>
      <c r="AR20" s="53">
        <f t="shared" si="184"/>
        <v>329811.87</v>
      </c>
      <c r="AS20" s="53">
        <f t="shared" si="185"/>
        <v>137521.4</v>
      </c>
      <c r="AT20" s="25">
        <f t="shared" si="103"/>
        <v>5.7515406794909164E-2</v>
      </c>
      <c r="AU20" s="25" t="str">
        <f t="shared" si="128"/>
        <v>св.200</v>
      </c>
      <c r="AV20" s="33">
        <v>250000</v>
      </c>
      <c r="AW20" s="33">
        <v>75753.679999999993</v>
      </c>
      <c r="AX20" s="33">
        <v>38171.4</v>
      </c>
      <c r="AY20" s="25">
        <f t="shared" si="104"/>
        <v>0.30301471999999996</v>
      </c>
      <c r="AZ20" s="25">
        <f t="shared" si="129"/>
        <v>1.9845664555138138</v>
      </c>
      <c r="BA20" s="33"/>
      <c r="BB20" s="33"/>
      <c r="BC20" s="33"/>
      <c r="BD20" s="25" t="str">
        <f t="shared" si="130"/>
        <v xml:space="preserve"> </v>
      </c>
      <c r="BE20" s="25" t="str">
        <f t="shared" si="131"/>
        <v xml:space="preserve"> </v>
      </c>
      <c r="BF20" s="33"/>
      <c r="BG20" s="33"/>
      <c r="BH20" s="33"/>
      <c r="BI20" s="25" t="str">
        <f t="shared" si="132"/>
        <v xml:space="preserve"> </v>
      </c>
      <c r="BJ20" s="25" t="str">
        <f t="shared" si="133"/>
        <v xml:space="preserve"> </v>
      </c>
      <c r="BK20" s="33"/>
      <c r="BL20" s="33"/>
      <c r="BM20" s="33"/>
      <c r="BN20" s="25" t="str">
        <f t="shared" si="177"/>
        <v xml:space="preserve"> </v>
      </c>
      <c r="BO20" s="25" t="str">
        <f t="shared" si="134"/>
        <v xml:space="preserve"> </v>
      </c>
      <c r="BP20" s="33">
        <v>500000</v>
      </c>
      <c r="BQ20" s="33">
        <v>182686.41</v>
      </c>
      <c r="BR20" s="33">
        <v>94645.14</v>
      </c>
      <c r="BS20" s="25">
        <f t="shared" si="109"/>
        <v>0.36537281999999999</v>
      </c>
      <c r="BT20" s="25">
        <f t="shared" si="171"/>
        <v>1.9302249434043841</v>
      </c>
      <c r="BU20" s="33">
        <v>170000</v>
      </c>
      <c r="BV20" s="33">
        <v>28500</v>
      </c>
      <c r="BW20" s="33"/>
      <c r="BX20" s="25">
        <f t="shared" si="111"/>
        <v>0.1676470588235294</v>
      </c>
      <c r="BY20" s="25" t="str">
        <f t="shared" si="136"/>
        <v xml:space="preserve"> </v>
      </c>
      <c r="BZ20" s="33"/>
      <c r="CA20" s="33"/>
      <c r="CB20" s="33"/>
      <c r="CC20" s="25" t="str">
        <f t="shared" si="178"/>
        <v xml:space="preserve"> </v>
      </c>
      <c r="CD20" s="25" t="str">
        <f t="shared" si="137"/>
        <v xml:space="preserve"> </v>
      </c>
      <c r="CE20" s="24">
        <f t="shared" si="186"/>
        <v>100000</v>
      </c>
      <c r="CF20" s="24">
        <f t="shared" si="186"/>
        <v>23639.78</v>
      </c>
      <c r="CG20" s="24">
        <f t="shared" si="186"/>
        <v>3532.31</v>
      </c>
      <c r="CH20" s="25">
        <f t="shared" si="138"/>
        <v>0.23639779999999999</v>
      </c>
      <c r="CI20" s="25" t="str">
        <f t="shared" si="156"/>
        <v>св.200</v>
      </c>
      <c r="CJ20" s="33">
        <v>100000</v>
      </c>
      <c r="CK20" s="33">
        <v>23639.78</v>
      </c>
      <c r="CL20" s="33">
        <v>3532.31</v>
      </c>
      <c r="CM20" s="25">
        <f t="shared" si="139"/>
        <v>0.23639779999999999</v>
      </c>
      <c r="CN20" s="25" t="str">
        <f t="shared" si="140"/>
        <v>св.200</v>
      </c>
      <c r="CO20" s="33"/>
      <c r="CP20" s="33"/>
      <c r="CQ20" s="33"/>
      <c r="CR20" s="25" t="str">
        <f t="shared" si="141"/>
        <v xml:space="preserve"> </v>
      </c>
      <c r="CS20" s="25" t="str">
        <f t="shared" si="142"/>
        <v xml:space="preserve"> </v>
      </c>
      <c r="CT20" s="33"/>
      <c r="CU20" s="33"/>
      <c r="CV20" s="33"/>
      <c r="CW20" s="25" t="str">
        <f t="shared" si="143"/>
        <v xml:space="preserve"> </v>
      </c>
      <c r="CX20" s="25" t="str">
        <f t="shared" si="144"/>
        <v xml:space="preserve"> </v>
      </c>
      <c r="CY20" s="33"/>
      <c r="CZ20" s="33"/>
      <c r="DA20" s="33"/>
      <c r="DB20" s="25" t="str">
        <f t="shared" si="114"/>
        <v xml:space="preserve"> </v>
      </c>
      <c r="DC20" s="25" t="str">
        <f t="shared" si="145"/>
        <v xml:space="preserve"> </v>
      </c>
      <c r="DD20" s="33"/>
      <c r="DE20" s="33"/>
      <c r="DF20" s="33"/>
      <c r="DG20" s="25" t="str">
        <f t="shared" si="115"/>
        <v xml:space="preserve"> </v>
      </c>
      <c r="DH20" s="25" t="str">
        <f t="shared" si="146"/>
        <v xml:space="preserve"> </v>
      </c>
      <c r="DI20" s="33"/>
      <c r="DJ20" s="33">
        <v>1172.55</v>
      </c>
      <c r="DK20" s="25">
        <f t="shared" si="147"/>
        <v>0</v>
      </c>
      <c r="DL20" s="33">
        <v>4522000</v>
      </c>
      <c r="DM20" s="33"/>
      <c r="DN20" s="33"/>
      <c r="DO20" s="25" t="str">
        <f t="shared" si="116"/>
        <v xml:space="preserve"> </v>
      </c>
      <c r="DP20" s="25" t="str">
        <f t="shared" si="148"/>
        <v xml:space="preserve"> </v>
      </c>
      <c r="DQ20" s="33">
        <v>192322.13</v>
      </c>
      <c r="DR20" s="33">
        <v>19232</v>
      </c>
      <c r="DS20" s="33"/>
      <c r="DT20" s="25">
        <f t="shared" si="117"/>
        <v>9.999889248314793E-2</v>
      </c>
      <c r="DU20" s="25" t="str">
        <f t="shared" si="149"/>
        <v xml:space="preserve"> </v>
      </c>
    </row>
    <row r="21" spans="1:125" s="16" customFormat="1" ht="17.25" hidden="1" customHeight="1" outlineLevel="1">
      <c r="A21" s="15">
        <v>13</v>
      </c>
      <c r="B21" s="8" t="s">
        <v>10</v>
      </c>
      <c r="C21" s="24">
        <f t="shared" si="179"/>
        <v>1404000</v>
      </c>
      <c r="D21" s="24">
        <f t="shared" si="179"/>
        <v>308193.49</v>
      </c>
      <c r="E21" s="24">
        <f t="shared" si="180"/>
        <v>265284.76</v>
      </c>
      <c r="F21" s="25">
        <f t="shared" si="94"/>
        <v>0.21951103276353276</v>
      </c>
      <c r="G21" s="25">
        <f t="shared" si="95"/>
        <v>1.1617459291668317</v>
      </c>
      <c r="H21" s="14">
        <f t="shared" si="181"/>
        <v>1330000</v>
      </c>
      <c r="I21" s="21">
        <f t="shared" si="181"/>
        <v>274446.81</v>
      </c>
      <c r="J21" s="14">
        <f t="shared" si="181"/>
        <v>260724.17</v>
      </c>
      <c r="K21" s="25">
        <f t="shared" si="96"/>
        <v>0.206350984962406</v>
      </c>
      <c r="L21" s="25">
        <f t="shared" si="121"/>
        <v>1.0526327881300763</v>
      </c>
      <c r="M21" s="33">
        <v>210000</v>
      </c>
      <c r="N21" s="33">
        <v>48241.37</v>
      </c>
      <c r="O21" s="33">
        <v>43401.88</v>
      </c>
      <c r="P21" s="25">
        <f t="shared" si="97"/>
        <v>0.22972080952380955</v>
      </c>
      <c r="Q21" s="25">
        <f t="shared" si="122"/>
        <v>1.1115041560411669</v>
      </c>
      <c r="R21" s="33"/>
      <c r="S21" s="33"/>
      <c r="T21" s="33"/>
      <c r="U21" s="25" t="str">
        <f t="shared" si="98"/>
        <v xml:space="preserve"> </v>
      </c>
      <c r="V21" s="25" t="str">
        <f t="shared" ref="V21:V23" si="187">IF(S21=0," ",IF(S21/T21*100&gt;200,"св.200",S21/T21))</f>
        <v xml:space="preserve"> </v>
      </c>
      <c r="W21" s="33">
        <v>150000</v>
      </c>
      <c r="X21" s="33">
        <v>91801.24</v>
      </c>
      <c r="Y21" s="33">
        <v>31597.040000000001</v>
      </c>
      <c r="Z21" s="25">
        <f t="shared" si="99"/>
        <v>0.61200826666666674</v>
      </c>
      <c r="AA21" s="25" t="str">
        <f t="shared" si="124"/>
        <v>св.200</v>
      </c>
      <c r="AB21" s="33">
        <v>70000</v>
      </c>
      <c r="AC21" s="33">
        <v>38587.51</v>
      </c>
      <c r="AD21" s="33">
        <v>1594.77</v>
      </c>
      <c r="AE21" s="25">
        <f t="shared" si="100"/>
        <v>0.55125014285714291</v>
      </c>
      <c r="AF21" s="25" t="str">
        <f t="shared" si="125"/>
        <v>св.200</v>
      </c>
      <c r="AG21" s="33">
        <v>900000</v>
      </c>
      <c r="AH21" s="33">
        <v>95816.69</v>
      </c>
      <c r="AI21" s="33">
        <v>184130.48</v>
      </c>
      <c r="AJ21" s="25">
        <f t="shared" si="101"/>
        <v>0.10646298888888889</v>
      </c>
      <c r="AK21" s="25">
        <f t="shared" si="126"/>
        <v>0.52037386748788139</v>
      </c>
      <c r="AL21" s="33"/>
      <c r="AM21" s="33"/>
      <c r="AN21" s="33"/>
      <c r="AO21" s="25" t="str">
        <f t="shared" si="182"/>
        <v xml:space="preserve"> </v>
      </c>
      <c r="AP21" s="25" t="str">
        <f t="shared" si="127"/>
        <v xml:space="preserve"> </v>
      </c>
      <c r="AQ21" s="53">
        <f t="shared" si="183"/>
        <v>74000</v>
      </c>
      <c r="AR21" s="53">
        <f t="shared" si="184"/>
        <v>33746.68</v>
      </c>
      <c r="AS21" s="53">
        <f t="shared" si="185"/>
        <v>4560.59</v>
      </c>
      <c r="AT21" s="25">
        <f t="shared" si="103"/>
        <v>0.45603621621621621</v>
      </c>
      <c r="AU21" s="25" t="str">
        <f t="shared" si="128"/>
        <v>св.200</v>
      </c>
      <c r="AV21" s="33"/>
      <c r="AW21" s="33"/>
      <c r="AX21" s="33"/>
      <c r="AY21" s="25" t="str">
        <f t="shared" si="104"/>
        <v xml:space="preserve"> </v>
      </c>
      <c r="AZ21" s="25" t="str">
        <f t="shared" si="129"/>
        <v xml:space="preserve"> </v>
      </c>
      <c r="BA21" s="33"/>
      <c r="BB21" s="33"/>
      <c r="BC21" s="33"/>
      <c r="BD21" s="25" t="str">
        <f t="shared" si="130"/>
        <v xml:space="preserve"> </v>
      </c>
      <c r="BE21" s="25" t="str">
        <f t="shared" si="131"/>
        <v xml:space="preserve"> </v>
      </c>
      <c r="BF21" s="33"/>
      <c r="BG21" s="33"/>
      <c r="BH21" s="33"/>
      <c r="BI21" s="25" t="str">
        <f t="shared" si="132"/>
        <v xml:space="preserve"> </v>
      </c>
      <c r="BJ21" s="25" t="str">
        <f t="shared" si="133"/>
        <v xml:space="preserve"> </v>
      </c>
      <c r="BK21" s="33"/>
      <c r="BL21" s="33"/>
      <c r="BM21" s="33"/>
      <c r="BN21" s="25" t="str">
        <f t="shared" si="177"/>
        <v xml:space="preserve"> </v>
      </c>
      <c r="BO21" s="25" t="str">
        <f t="shared" si="134"/>
        <v xml:space="preserve"> </v>
      </c>
      <c r="BP21" s="33">
        <v>34000</v>
      </c>
      <c r="BQ21" s="33">
        <v>2734.5</v>
      </c>
      <c r="BR21" s="33">
        <v>4560.59</v>
      </c>
      <c r="BS21" s="25">
        <f t="shared" si="109"/>
        <v>8.0426470588235294E-2</v>
      </c>
      <c r="BT21" s="25">
        <f t="shared" si="171"/>
        <v>0.59959347365143545</v>
      </c>
      <c r="BU21" s="33">
        <v>30000</v>
      </c>
      <c r="BV21" s="33">
        <v>27360</v>
      </c>
      <c r="BW21" s="33"/>
      <c r="BX21" s="25">
        <f t="shared" si="111"/>
        <v>0.91200000000000003</v>
      </c>
      <c r="BY21" s="25" t="str">
        <f t="shared" si="136"/>
        <v xml:space="preserve"> </v>
      </c>
      <c r="BZ21" s="33"/>
      <c r="CA21" s="33"/>
      <c r="CB21" s="33"/>
      <c r="CC21" s="25" t="str">
        <f t="shared" si="178"/>
        <v xml:space="preserve"> </v>
      </c>
      <c r="CD21" s="25" t="str">
        <f t="shared" si="137"/>
        <v xml:space="preserve"> </v>
      </c>
      <c r="CE21" s="24">
        <f t="shared" si="186"/>
        <v>0</v>
      </c>
      <c r="CF21" s="24">
        <f t="shared" si="186"/>
        <v>0</v>
      </c>
      <c r="CG21" s="24">
        <f t="shared" si="186"/>
        <v>0</v>
      </c>
      <c r="CH21" s="25" t="str">
        <f t="shared" si="138"/>
        <v xml:space="preserve"> </v>
      </c>
      <c r="CI21" s="25" t="str">
        <f t="shared" si="156"/>
        <v xml:space="preserve"> </v>
      </c>
      <c r="CJ21" s="33"/>
      <c r="CK21" s="33"/>
      <c r="CL21" s="33"/>
      <c r="CM21" s="25" t="str">
        <f t="shared" si="139"/>
        <v xml:space="preserve"> </v>
      </c>
      <c r="CN21" s="25" t="str">
        <f t="shared" si="140"/>
        <v xml:space="preserve"> </v>
      </c>
      <c r="CO21" s="33"/>
      <c r="CP21" s="33"/>
      <c r="CQ21" s="33"/>
      <c r="CR21" s="25" t="str">
        <f t="shared" si="141"/>
        <v xml:space="preserve"> </v>
      </c>
      <c r="CS21" s="25" t="str">
        <f t="shared" si="142"/>
        <v xml:space="preserve"> </v>
      </c>
      <c r="CT21" s="33"/>
      <c r="CU21" s="33"/>
      <c r="CV21" s="33"/>
      <c r="CW21" s="25" t="str">
        <f t="shared" si="143"/>
        <v xml:space="preserve"> </v>
      </c>
      <c r="CX21" s="25" t="str">
        <f t="shared" si="144"/>
        <v xml:space="preserve"> </v>
      </c>
      <c r="CY21" s="33"/>
      <c r="CZ21" s="33"/>
      <c r="DA21" s="33"/>
      <c r="DB21" s="25" t="str">
        <f t="shared" si="114"/>
        <v xml:space="preserve"> </v>
      </c>
      <c r="DC21" s="25" t="str">
        <f t="shared" si="145"/>
        <v xml:space="preserve"> </v>
      </c>
      <c r="DD21" s="33"/>
      <c r="DE21" s="33"/>
      <c r="DF21" s="33"/>
      <c r="DG21" s="25" t="str">
        <f t="shared" si="115"/>
        <v xml:space="preserve"> </v>
      </c>
      <c r="DH21" s="25" t="str">
        <f t="shared" si="146"/>
        <v xml:space="preserve"> </v>
      </c>
      <c r="DI21" s="33">
        <v>3652.18</v>
      </c>
      <c r="DJ21" s="33"/>
      <c r="DK21" s="25" t="str">
        <f t="shared" si="147"/>
        <v xml:space="preserve"> </v>
      </c>
      <c r="DL21" s="33"/>
      <c r="DM21" s="33"/>
      <c r="DN21" s="33"/>
      <c r="DO21" s="25" t="str">
        <f t="shared" si="116"/>
        <v xml:space="preserve"> </v>
      </c>
      <c r="DP21" s="25" t="str">
        <f t="shared" si="148"/>
        <v xml:space="preserve"> </v>
      </c>
      <c r="DQ21" s="33">
        <v>10000</v>
      </c>
      <c r="DR21" s="33"/>
      <c r="DS21" s="33"/>
      <c r="DT21" s="25" t="str">
        <f t="shared" si="117"/>
        <v xml:space="preserve"> </v>
      </c>
      <c r="DU21" s="25" t="str">
        <f t="shared" si="149"/>
        <v xml:space="preserve"> </v>
      </c>
    </row>
    <row r="22" spans="1:125" s="16" customFormat="1" ht="17.25" hidden="1" customHeight="1" outlineLevel="1">
      <c r="A22" s="15">
        <v>14</v>
      </c>
      <c r="B22" s="8" t="s">
        <v>22</v>
      </c>
      <c r="C22" s="24">
        <f t="shared" si="179"/>
        <v>2799000</v>
      </c>
      <c r="D22" s="24">
        <f t="shared" si="179"/>
        <v>977673.85</v>
      </c>
      <c r="E22" s="24">
        <f t="shared" si="180"/>
        <v>329934.12</v>
      </c>
      <c r="F22" s="25">
        <f t="shared" si="94"/>
        <v>0.34929397999285461</v>
      </c>
      <c r="G22" s="25" t="str">
        <f t="shared" si="95"/>
        <v>св.200</v>
      </c>
      <c r="H22" s="14">
        <f t="shared" si="181"/>
        <v>2790000</v>
      </c>
      <c r="I22" s="21">
        <f t="shared" si="181"/>
        <v>977673.85</v>
      </c>
      <c r="J22" s="14">
        <f t="shared" si="181"/>
        <v>329934.12</v>
      </c>
      <c r="K22" s="25">
        <f t="shared" si="96"/>
        <v>0.35042073476702507</v>
      </c>
      <c r="L22" s="25" t="str">
        <f t="shared" si="121"/>
        <v>св.200</v>
      </c>
      <c r="M22" s="33">
        <v>950000</v>
      </c>
      <c r="N22" s="33">
        <v>188888.4</v>
      </c>
      <c r="O22" s="33">
        <v>236332.06</v>
      </c>
      <c r="P22" s="25">
        <f t="shared" si="97"/>
        <v>0.19882989473684209</v>
      </c>
      <c r="Q22" s="25">
        <f t="shared" si="122"/>
        <v>0.79925000442174454</v>
      </c>
      <c r="R22" s="33"/>
      <c r="S22" s="33"/>
      <c r="T22" s="33"/>
      <c r="U22" s="25" t="str">
        <f t="shared" si="98"/>
        <v xml:space="preserve"> </v>
      </c>
      <c r="V22" s="25" t="str">
        <f t="shared" si="187"/>
        <v xml:space="preserve"> </v>
      </c>
      <c r="W22" s="33">
        <v>40000</v>
      </c>
      <c r="X22" s="33">
        <v>7564.2</v>
      </c>
      <c r="Y22" s="33">
        <v>4089.85</v>
      </c>
      <c r="Z22" s="25">
        <f t="shared" si="99"/>
        <v>0.189105</v>
      </c>
      <c r="AA22" s="25">
        <f t="shared" si="124"/>
        <v>1.8495054830861768</v>
      </c>
      <c r="AB22" s="33">
        <v>50000</v>
      </c>
      <c r="AC22" s="33">
        <v>561.22</v>
      </c>
      <c r="AD22" s="33">
        <v>25656.17</v>
      </c>
      <c r="AE22" s="25">
        <f t="shared" si="100"/>
        <v>1.1224400000000001E-2</v>
      </c>
      <c r="AF22" s="25">
        <f t="shared" si="125"/>
        <v>2.1874660169464114E-2</v>
      </c>
      <c r="AG22" s="33">
        <v>1750000</v>
      </c>
      <c r="AH22" s="33">
        <v>780660.03</v>
      </c>
      <c r="AI22" s="33">
        <v>63856.04</v>
      </c>
      <c r="AJ22" s="25">
        <f t="shared" si="101"/>
        <v>0.44609144571428572</v>
      </c>
      <c r="AK22" s="25" t="str">
        <f t="shared" si="126"/>
        <v>св.200</v>
      </c>
      <c r="AL22" s="33"/>
      <c r="AM22" s="33"/>
      <c r="AN22" s="33"/>
      <c r="AO22" s="25" t="str">
        <f t="shared" si="182"/>
        <v xml:space="preserve"> </v>
      </c>
      <c r="AP22" s="25" t="str">
        <f t="shared" si="127"/>
        <v xml:space="preserve"> </v>
      </c>
      <c r="AQ22" s="53">
        <f t="shared" si="183"/>
        <v>9000</v>
      </c>
      <c r="AR22" s="53">
        <f t="shared" si="184"/>
        <v>0</v>
      </c>
      <c r="AS22" s="53">
        <f t="shared" si="185"/>
        <v>0</v>
      </c>
      <c r="AT22" s="25" t="str">
        <f t="shared" ref="AT22:AT23" si="188">IF(AR22&lt;=0," ",IF(AQ22&lt;=0," ",IF(AR22/AQ22*100&gt;200,"СВ.200",AR22/AQ22)))</f>
        <v xml:space="preserve"> </v>
      </c>
      <c r="AU22" s="25" t="str">
        <f t="shared" ref="AU22:AU23" si="189">IF(AS22=0," ",IF(AR22/AS22*100&gt;200,"св.200",AR22/AS22))</f>
        <v xml:space="preserve"> </v>
      </c>
      <c r="AV22" s="33"/>
      <c r="AW22" s="33"/>
      <c r="AX22" s="33"/>
      <c r="AY22" s="25" t="str">
        <f t="shared" si="104"/>
        <v xml:space="preserve"> </v>
      </c>
      <c r="AZ22" s="25" t="str">
        <f t="shared" si="129"/>
        <v xml:space="preserve"> </v>
      </c>
      <c r="BA22" s="33"/>
      <c r="BB22" s="33"/>
      <c r="BC22" s="33"/>
      <c r="BD22" s="25" t="str">
        <f t="shared" si="130"/>
        <v xml:space="preserve"> </v>
      </c>
      <c r="BE22" s="25" t="str">
        <f t="shared" si="131"/>
        <v xml:space="preserve"> </v>
      </c>
      <c r="BF22" s="33"/>
      <c r="BG22" s="33"/>
      <c r="BH22" s="33"/>
      <c r="BI22" s="25" t="str">
        <f t="shared" si="132"/>
        <v xml:space="preserve"> </v>
      </c>
      <c r="BJ22" s="25" t="str">
        <f t="shared" si="133"/>
        <v xml:space="preserve"> </v>
      </c>
      <c r="BK22" s="33"/>
      <c r="BL22" s="33"/>
      <c r="BM22" s="33"/>
      <c r="BN22" s="25" t="str">
        <f t="shared" si="177"/>
        <v xml:space="preserve"> </v>
      </c>
      <c r="BO22" s="25" t="str">
        <f t="shared" si="134"/>
        <v xml:space="preserve"> </v>
      </c>
      <c r="BP22" s="33"/>
      <c r="BQ22" s="33"/>
      <c r="BR22" s="33"/>
      <c r="BS22" s="25" t="str">
        <f t="shared" si="109"/>
        <v xml:space="preserve"> </v>
      </c>
      <c r="BT22" s="25" t="str">
        <f t="shared" si="171"/>
        <v xml:space="preserve"> </v>
      </c>
      <c r="BU22" s="33">
        <v>9000</v>
      </c>
      <c r="BV22" s="33"/>
      <c r="BW22" s="33"/>
      <c r="BX22" s="25" t="str">
        <f t="shared" si="111"/>
        <v xml:space="preserve"> </v>
      </c>
      <c r="BY22" s="25" t="str">
        <f t="shared" si="136"/>
        <v xml:space="preserve"> </v>
      </c>
      <c r="BZ22" s="33"/>
      <c r="CA22" s="33"/>
      <c r="CB22" s="33"/>
      <c r="CC22" s="25" t="str">
        <f t="shared" si="178"/>
        <v xml:space="preserve"> </v>
      </c>
      <c r="CD22" s="25" t="str">
        <f t="shared" si="137"/>
        <v xml:space="preserve"> </v>
      </c>
      <c r="CE22" s="24">
        <f t="shared" si="186"/>
        <v>0</v>
      </c>
      <c r="CF22" s="24">
        <f t="shared" si="186"/>
        <v>0</v>
      </c>
      <c r="CG22" s="24">
        <f t="shared" si="186"/>
        <v>0</v>
      </c>
      <c r="CH22" s="25" t="str">
        <f t="shared" si="138"/>
        <v xml:space="preserve"> </v>
      </c>
      <c r="CI22" s="25" t="str">
        <f t="shared" si="156"/>
        <v xml:space="preserve"> </v>
      </c>
      <c r="CJ22" s="33"/>
      <c r="CK22" s="33"/>
      <c r="CL22" s="33"/>
      <c r="CM22" s="25" t="str">
        <f t="shared" si="139"/>
        <v xml:space="preserve"> </v>
      </c>
      <c r="CN22" s="25" t="str">
        <f t="shared" si="140"/>
        <v xml:space="preserve"> </v>
      </c>
      <c r="CO22" s="33"/>
      <c r="CP22" s="33"/>
      <c r="CQ22" s="33"/>
      <c r="CR22" s="25" t="str">
        <f t="shared" si="141"/>
        <v xml:space="preserve"> </v>
      </c>
      <c r="CS22" s="25" t="str">
        <f t="shared" si="142"/>
        <v xml:space="preserve"> </v>
      </c>
      <c r="CT22" s="33"/>
      <c r="CU22" s="33"/>
      <c r="CV22" s="33"/>
      <c r="CW22" s="25" t="str">
        <f t="shared" si="143"/>
        <v xml:space="preserve"> </v>
      </c>
      <c r="CX22" s="25" t="str">
        <f t="shared" si="144"/>
        <v xml:space="preserve"> </v>
      </c>
      <c r="CY22" s="33"/>
      <c r="CZ22" s="33"/>
      <c r="DA22" s="33"/>
      <c r="DB22" s="25" t="str">
        <f t="shared" si="114"/>
        <v xml:space="preserve"> </v>
      </c>
      <c r="DC22" s="25" t="str">
        <f t="shared" si="145"/>
        <v xml:space="preserve"> </v>
      </c>
      <c r="DD22" s="33"/>
      <c r="DE22" s="33"/>
      <c r="DF22" s="33"/>
      <c r="DG22" s="25" t="str">
        <f t="shared" si="115"/>
        <v xml:space="preserve"> </v>
      </c>
      <c r="DH22" s="25" t="str">
        <f t="shared" si="146"/>
        <v xml:space="preserve"> </v>
      </c>
      <c r="DI22" s="33"/>
      <c r="DJ22" s="33"/>
      <c r="DK22" s="25" t="str">
        <f>IF(DI22=0," ",IF(DI22/DJ22*100&gt;200,"св.200",DI22/DJ22))</f>
        <v xml:space="preserve"> </v>
      </c>
      <c r="DL22" s="33"/>
      <c r="DM22" s="33"/>
      <c r="DN22" s="33"/>
      <c r="DO22" s="25" t="str">
        <f t="shared" si="116"/>
        <v xml:space="preserve"> </v>
      </c>
      <c r="DP22" s="25" t="str">
        <f t="shared" si="148"/>
        <v xml:space="preserve"> </v>
      </c>
      <c r="DQ22" s="33"/>
      <c r="DR22" s="33"/>
      <c r="DS22" s="33"/>
      <c r="DT22" s="25" t="str">
        <f t="shared" si="117"/>
        <v xml:space="preserve"> </v>
      </c>
      <c r="DU22" s="25" t="str">
        <f t="shared" si="149"/>
        <v xml:space="preserve"> </v>
      </c>
    </row>
    <row r="23" spans="1:125" s="16" customFormat="1" ht="17.25" hidden="1" customHeight="1" outlineLevel="1">
      <c r="A23" s="15">
        <v>15</v>
      </c>
      <c r="B23" s="8" t="s">
        <v>39</v>
      </c>
      <c r="C23" s="24">
        <f t="shared" si="179"/>
        <v>3637150</v>
      </c>
      <c r="D23" s="24">
        <f t="shared" si="179"/>
        <v>716203.66999999993</v>
      </c>
      <c r="E23" s="24">
        <f t="shared" si="180"/>
        <v>885994.26</v>
      </c>
      <c r="F23" s="25">
        <f t="shared" si="94"/>
        <v>0.19691342672147147</v>
      </c>
      <c r="G23" s="25">
        <f t="shared" si="95"/>
        <v>0.80836152369655301</v>
      </c>
      <c r="H23" s="14">
        <f t="shared" si="181"/>
        <v>3587150</v>
      </c>
      <c r="I23" s="21">
        <f t="shared" si="181"/>
        <v>697293.66999999993</v>
      </c>
      <c r="J23" s="14">
        <f t="shared" si="181"/>
        <v>885994.26</v>
      </c>
      <c r="K23" s="25">
        <f t="shared" si="96"/>
        <v>0.19438653805946224</v>
      </c>
      <c r="L23" s="25">
        <f t="shared" si="121"/>
        <v>0.78701827029895199</v>
      </c>
      <c r="M23" s="33">
        <v>1335150</v>
      </c>
      <c r="N23" s="33">
        <v>268562.33</v>
      </c>
      <c r="O23" s="33">
        <v>273140.39</v>
      </c>
      <c r="P23" s="25">
        <f t="shared" si="97"/>
        <v>0.2011476837808486</v>
      </c>
      <c r="Q23" s="25">
        <f t="shared" si="122"/>
        <v>0.98323916869270045</v>
      </c>
      <c r="R23" s="33"/>
      <c r="S23" s="33"/>
      <c r="T23" s="33"/>
      <c r="U23" s="25" t="str">
        <f t="shared" si="98"/>
        <v xml:space="preserve"> </v>
      </c>
      <c r="V23" s="25" t="str">
        <f t="shared" si="187"/>
        <v xml:space="preserve"> </v>
      </c>
      <c r="W23" s="33">
        <v>72000</v>
      </c>
      <c r="X23" s="33">
        <v>46176.3</v>
      </c>
      <c r="Y23" s="33">
        <v>524.4</v>
      </c>
      <c r="Z23" s="25">
        <f t="shared" si="99"/>
        <v>0.6413375</v>
      </c>
      <c r="AA23" s="25" t="str">
        <f t="shared" si="124"/>
        <v>св.200</v>
      </c>
      <c r="AB23" s="33">
        <v>170000</v>
      </c>
      <c r="AC23" s="33">
        <v>5068.07</v>
      </c>
      <c r="AD23" s="33">
        <v>35767.360000000001</v>
      </c>
      <c r="AE23" s="25">
        <f t="shared" si="100"/>
        <v>2.9812176470588234E-2</v>
      </c>
      <c r="AF23" s="25">
        <f t="shared" si="125"/>
        <v>0.14169538931584549</v>
      </c>
      <c r="AG23" s="33">
        <v>2010000</v>
      </c>
      <c r="AH23" s="33">
        <v>377486.97</v>
      </c>
      <c r="AI23" s="33">
        <v>576562.11</v>
      </c>
      <c r="AJ23" s="25">
        <f t="shared" si="101"/>
        <v>0.18780446268656714</v>
      </c>
      <c r="AK23" s="25">
        <f t="shared" si="126"/>
        <v>0.65472039083525624</v>
      </c>
      <c r="AL23" s="33"/>
      <c r="AM23" s="33"/>
      <c r="AN23" s="33"/>
      <c r="AO23" s="25" t="str">
        <f t="shared" si="182"/>
        <v xml:space="preserve"> </v>
      </c>
      <c r="AP23" s="25" t="str">
        <f t="shared" si="127"/>
        <v xml:space="preserve"> </v>
      </c>
      <c r="AQ23" s="53">
        <f t="shared" si="183"/>
        <v>50000</v>
      </c>
      <c r="AR23" s="53">
        <f t="shared" si="184"/>
        <v>18910</v>
      </c>
      <c r="AS23" s="53">
        <f t="shared" si="185"/>
        <v>0</v>
      </c>
      <c r="AT23" s="25">
        <f t="shared" si="188"/>
        <v>0.37819999999999998</v>
      </c>
      <c r="AU23" s="25" t="str">
        <f t="shared" si="189"/>
        <v xml:space="preserve"> </v>
      </c>
      <c r="AV23" s="33"/>
      <c r="AW23" s="33"/>
      <c r="AX23" s="33"/>
      <c r="AY23" s="25" t="str">
        <f t="shared" si="104"/>
        <v xml:space="preserve"> </v>
      </c>
      <c r="AZ23" s="25" t="str">
        <f t="shared" si="129"/>
        <v xml:space="preserve"> </v>
      </c>
      <c r="BA23" s="33"/>
      <c r="BB23" s="33"/>
      <c r="BC23" s="33"/>
      <c r="BD23" s="25" t="str">
        <f t="shared" si="130"/>
        <v xml:space="preserve"> </v>
      </c>
      <c r="BE23" s="25" t="str">
        <f t="shared" si="131"/>
        <v xml:space="preserve"> </v>
      </c>
      <c r="BF23" s="33"/>
      <c r="BG23" s="33"/>
      <c r="BH23" s="33"/>
      <c r="BI23" s="25" t="str">
        <f t="shared" si="132"/>
        <v xml:space="preserve"> </v>
      </c>
      <c r="BJ23" s="25" t="str">
        <f t="shared" si="133"/>
        <v xml:space="preserve"> </v>
      </c>
      <c r="BK23" s="33"/>
      <c r="BL23" s="33"/>
      <c r="BM23" s="33"/>
      <c r="BN23" s="25" t="str">
        <f t="shared" si="177"/>
        <v xml:space="preserve"> </v>
      </c>
      <c r="BO23" s="25" t="str">
        <f t="shared" si="134"/>
        <v xml:space="preserve"> </v>
      </c>
      <c r="BP23" s="33"/>
      <c r="BQ23" s="33"/>
      <c r="BR23" s="33"/>
      <c r="BS23" s="25" t="str">
        <f t="shared" si="109"/>
        <v xml:space="preserve"> </v>
      </c>
      <c r="BT23" s="25" t="str">
        <f t="shared" si="171"/>
        <v xml:space="preserve"> </v>
      </c>
      <c r="BU23" s="33">
        <v>50000</v>
      </c>
      <c r="BV23" s="33">
        <v>18910</v>
      </c>
      <c r="BW23" s="33"/>
      <c r="BX23" s="25">
        <f t="shared" si="111"/>
        <v>0.37819999999999998</v>
      </c>
      <c r="BY23" s="25" t="str">
        <f t="shared" si="136"/>
        <v xml:space="preserve"> </v>
      </c>
      <c r="BZ23" s="33"/>
      <c r="CA23" s="33"/>
      <c r="CB23" s="33"/>
      <c r="CC23" s="25" t="str">
        <f t="shared" si="178"/>
        <v xml:space="preserve"> </v>
      </c>
      <c r="CD23" s="25" t="str">
        <f t="shared" si="137"/>
        <v xml:space="preserve"> </v>
      </c>
      <c r="CE23" s="24">
        <f t="shared" si="186"/>
        <v>0</v>
      </c>
      <c r="CF23" s="24">
        <f t="shared" si="186"/>
        <v>0</v>
      </c>
      <c r="CG23" s="24">
        <f t="shared" si="186"/>
        <v>0</v>
      </c>
      <c r="CH23" s="25" t="str">
        <f t="shared" si="138"/>
        <v xml:space="preserve"> </v>
      </c>
      <c r="CI23" s="25" t="str">
        <f t="shared" si="156"/>
        <v xml:space="preserve"> </v>
      </c>
      <c r="CJ23" s="33"/>
      <c r="CK23" s="33"/>
      <c r="CL23" s="33"/>
      <c r="CM23" s="25" t="str">
        <f t="shared" si="139"/>
        <v xml:space="preserve"> </v>
      </c>
      <c r="CN23" s="25" t="str">
        <f t="shared" si="140"/>
        <v xml:space="preserve"> </v>
      </c>
      <c r="CO23" s="33"/>
      <c r="CP23" s="33"/>
      <c r="CQ23" s="33"/>
      <c r="CR23" s="25" t="str">
        <f t="shared" si="141"/>
        <v xml:space="preserve"> </v>
      </c>
      <c r="CS23" s="25" t="str">
        <f t="shared" si="142"/>
        <v xml:space="preserve"> </v>
      </c>
      <c r="CT23" s="33"/>
      <c r="CU23" s="33"/>
      <c r="CV23" s="33"/>
      <c r="CW23" s="25" t="str">
        <f t="shared" si="143"/>
        <v xml:space="preserve"> </v>
      </c>
      <c r="CX23" s="25" t="str">
        <f t="shared" si="144"/>
        <v xml:space="preserve"> </v>
      </c>
      <c r="CY23" s="33"/>
      <c r="CZ23" s="33"/>
      <c r="DA23" s="33"/>
      <c r="DB23" s="25" t="str">
        <f t="shared" si="114"/>
        <v xml:space="preserve"> </v>
      </c>
      <c r="DC23" s="25" t="str">
        <f t="shared" si="145"/>
        <v xml:space="preserve"> </v>
      </c>
      <c r="DD23" s="33"/>
      <c r="DE23" s="33"/>
      <c r="DF23" s="33"/>
      <c r="DG23" s="25" t="str">
        <f t="shared" si="115"/>
        <v xml:space="preserve"> </v>
      </c>
      <c r="DH23" s="25" t="str">
        <f t="shared" si="146"/>
        <v xml:space="preserve"> </v>
      </c>
      <c r="DI23" s="33"/>
      <c r="DJ23" s="33"/>
      <c r="DK23" s="25" t="str">
        <f t="shared" si="147"/>
        <v xml:space="preserve"> </v>
      </c>
      <c r="DL23" s="33"/>
      <c r="DM23" s="33"/>
      <c r="DN23" s="33"/>
      <c r="DO23" s="25" t="str">
        <f t="shared" si="116"/>
        <v xml:space="preserve"> </v>
      </c>
      <c r="DP23" s="25" t="str">
        <f t="shared" si="148"/>
        <v xml:space="preserve"> </v>
      </c>
      <c r="DQ23" s="33"/>
      <c r="DR23" s="33"/>
      <c r="DS23" s="33"/>
      <c r="DT23" s="25" t="str">
        <f t="shared" si="117"/>
        <v xml:space="preserve"> </v>
      </c>
      <c r="DU23" s="25" t="str">
        <f t="shared" si="149"/>
        <v xml:space="preserve"> </v>
      </c>
    </row>
    <row r="24" spans="1:125" s="18" customFormat="1" ht="15.75" hidden="1">
      <c r="A24" s="17"/>
      <c r="B24" s="7" t="s">
        <v>125</v>
      </c>
      <c r="C24" s="28">
        <f>SUM(C25:C29)</f>
        <v>54564271.659999996</v>
      </c>
      <c r="D24" s="28">
        <f>SUM(D25:D29)</f>
        <v>17086178.940000001</v>
      </c>
      <c r="E24" s="28">
        <f>SUM(E25:E29)</f>
        <v>9709851.4000000004</v>
      </c>
      <c r="F24" s="23">
        <f t="shared" si="94"/>
        <v>0.31313858721448939</v>
      </c>
      <c r="G24" s="23">
        <f t="shared" si="95"/>
        <v>1.7596746063487645</v>
      </c>
      <c r="H24" s="22">
        <f>SUM(H25:H29)</f>
        <v>50735050</v>
      </c>
      <c r="I24" s="22">
        <f>SUM(I25:I29)</f>
        <v>15928294.779999999</v>
      </c>
      <c r="J24" s="22">
        <f>SUM(J25:J29)</f>
        <v>9070120.6400000006</v>
      </c>
      <c r="K24" s="23">
        <f t="shared" si="96"/>
        <v>0.31395050916476874</v>
      </c>
      <c r="L24" s="23">
        <f t="shared" si="121"/>
        <v>1.7561282161733185</v>
      </c>
      <c r="M24" s="22">
        <f>SUM(M25:M29)</f>
        <v>38937850</v>
      </c>
      <c r="N24" s="22">
        <f>SUM(N25:N29)</f>
        <v>13797900.459999999</v>
      </c>
      <c r="O24" s="56">
        <f>SUM(O25:O29)</f>
        <v>7526564.1600000001</v>
      </c>
      <c r="P24" s="23">
        <f t="shared" si="97"/>
        <v>0.35435701919854329</v>
      </c>
      <c r="Q24" s="23">
        <f t="shared" si="122"/>
        <v>1.8332269767032716</v>
      </c>
      <c r="R24" s="56">
        <f>SUM(R25:R29)</f>
        <v>2190000</v>
      </c>
      <c r="S24" s="56">
        <f>SUM(S25:S29)</f>
        <v>578164.62</v>
      </c>
      <c r="T24" s="56">
        <f>SUM(T25:T29)</f>
        <v>481089.16</v>
      </c>
      <c r="U24" s="23">
        <f t="shared" si="98"/>
        <v>0.26400210958904108</v>
      </c>
      <c r="V24" s="23">
        <f t="shared" si="123"/>
        <v>1.2017826799506355</v>
      </c>
      <c r="W24" s="56">
        <f>SUM(W25:W29)</f>
        <v>0</v>
      </c>
      <c r="X24" s="56">
        <f>SUM(X25:X29)</f>
        <v>0</v>
      </c>
      <c r="Y24" s="56">
        <f>SUM(Y25:Y29)</f>
        <v>0</v>
      </c>
      <c r="Z24" s="23" t="str">
        <f t="shared" si="99"/>
        <v xml:space="preserve"> </v>
      </c>
      <c r="AA24" s="23" t="str">
        <f t="shared" si="124"/>
        <v xml:space="preserve"> </v>
      </c>
      <c r="AB24" s="56">
        <f>SUM(AB25:AB29)</f>
        <v>2378000</v>
      </c>
      <c r="AC24" s="56">
        <f>SUM(AC25:AC29)</f>
        <v>178813.16</v>
      </c>
      <c r="AD24" s="56">
        <f>SUM(AD25:AD29)</f>
        <v>118332.82</v>
      </c>
      <c r="AE24" s="23">
        <f t="shared" si="100"/>
        <v>7.519476871320438E-2</v>
      </c>
      <c r="AF24" s="23">
        <f t="shared" si="125"/>
        <v>1.5111036819709021</v>
      </c>
      <c r="AG24" s="56">
        <f>SUM(AG25:AG29)</f>
        <v>7225000</v>
      </c>
      <c r="AH24" s="56">
        <f>SUM(AH25:AH29)</f>
        <v>1372316.5399999998</v>
      </c>
      <c r="AI24" s="56">
        <f>SUM(AI25:AI29)</f>
        <v>943734.5</v>
      </c>
      <c r="AJ24" s="23">
        <f t="shared" si="101"/>
        <v>0.18994000553633214</v>
      </c>
      <c r="AK24" s="23">
        <f t="shared" si="126"/>
        <v>1.4541341235273266</v>
      </c>
      <c r="AL24" s="56">
        <f>SUM(AL25:AL29)</f>
        <v>4200</v>
      </c>
      <c r="AM24" s="56">
        <f>SUM(AM25:AM29)</f>
        <v>1100</v>
      </c>
      <c r="AN24" s="56">
        <f>SUM(AN25:AN29)</f>
        <v>400</v>
      </c>
      <c r="AO24" s="23">
        <f t="shared" si="182"/>
        <v>0.26190476190476192</v>
      </c>
      <c r="AP24" s="23" t="str">
        <f t="shared" si="127"/>
        <v>св.200</v>
      </c>
      <c r="AQ24" s="56">
        <f>SUM(AQ25:AQ29)</f>
        <v>3829221.66</v>
      </c>
      <c r="AR24" s="56">
        <f t="shared" ref="AR24:AS24" si="190">SUM(AR25:AR29)</f>
        <v>1157884.1599999999</v>
      </c>
      <c r="AS24" s="56">
        <f t="shared" si="190"/>
        <v>639730.76</v>
      </c>
      <c r="AT24" s="23">
        <f t="shared" si="103"/>
        <v>0.30238107448707996</v>
      </c>
      <c r="AU24" s="23">
        <f t="shared" si="128"/>
        <v>1.8099554256231167</v>
      </c>
      <c r="AV24" s="56">
        <f>SUM(AV25:AV29)</f>
        <v>750000</v>
      </c>
      <c r="AW24" s="56">
        <f>SUM(AW25:AW29)</f>
        <v>134083.4</v>
      </c>
      <c r="AX24" s="56">
        <f>SUM(AX25:AX29)</f>
        <v>195003.89</v>
      </c>
      <c r="AY24" s="23">
        <f t="shared" si="104"/>
        <v>0.17877786666666665</v>
      </c>
      <c r="AZ24" s="23">
        <f t="shared" si="129"/>
        <v>0.68759346287912504</v>
      </c>
      <c r="BA24" s="56">
        <f>SUM(BA25:BA29)</f>
        <v>112790</v>
      </c>
      <c r="BB24" s="56">
        <f>SUM(BB25:BB29)</f>
        <v>0</v>
      </c>
      <c r="BC24" s="56">
        <f>SUM(BC25:BC29)</f>
        <v>8522.07</v>
      </c>
      <c r="BD24" s="23" t="str">
        <f t="shared" si="130"/>
        <v xml:space="preserve"> </v>
      </c>
      <c r="BE24" s="23">
        <f t="shared" si="131"/>
        <v>0</v>
      </c>
      <c r="BF24" s="56">
        <f>SUM(BF25:BF29)</f>
        <v>367684</v>
      </c>
      <c r="BG24" s="56">
        <f>SUM(BG25:BG29)</f>
        <v>62166.920000000006</v>
      </c>
      <c r="BH24" s="56">
        <f>SUM(BH25:BH29)</f>
        <v>39228.31</v>
      </c>
      <c r="BI24" s="23">
        <f t="shared" si="132"/>
        <v>0.16907703353966994</v>
      </c>
      <c r="BJ24" s="23">
        <f t="shared" si="133"/>
        <v>1.5847463222351412</v>
      </c>
      <c r="BK24" s="56">
        <f>SUM(BK25:BK29)</f>
        <v>0</v>
      </c>
      <c r="BL24" s="56">
        <f>SUM(BL25:BL29)</f>
        <v>0</v>
      </c>
      <c r="BM24" s="56">
        <f>SUM(BM25:BM29)</f>
        <v>0</v>
      </c>
      <c r="BN24" s="23" t="str">
        <f t="shared" si="177"/>
        <v xml:space="preserve"> </v>
      </c>
      <c r="BO24" s="23" t="str">
        <f t="shared" si="134"/>
        <v xml:space="preserve"> </v>
      </c>
      <c r="BP24" s="56">
        <f>SUM(BP25:BP29)</f>
        <v>1000000</v>
      </c>
      <c r="BQ24" s="56">
        <f>SUM(BQ25:BQ29)</f>
        <v>171141.87</v>
      </c>
      <c r="BR24" s="56">
        <f>SUM(BR25:BR29)</f>
        <v>159063.70000000001</v>
      </c>
      <c r="BS24" s="23">
        <f t="shared" si="109"/>
        <v>0.17114187</v>
      </c>
      <c r="BT24" s="23">
        <f t="shared" si="171"/>
        <v>1.0759329124118198</v>
      </c>
      <c r="BU24" s="56">
        <f>SUM(BU25:BU29)</f>
        <v>403600</v>
      </c>
      <c r="BV24" s="56">
        <f>SUM(BV25:BV29)</f>
        <v>92324.47</v>
      </c>
      <c r="BW24" s="56">
        <f>SUM(BW25:BW29)</f>
        <v>78359.19</v>
      </c>
      <c r="BX24" s="23">
        <f t="shared" si="111"/>
        <v>0.22875240336967295</v>
      </c>
      <c r="BY24" s="23">
        <f t="shared" si="136"/>
        <v>1.1782213420021315</v>
      </c>
      <c r="BZ24" s="56">
        <f>SUM(BZ25:BZ29)</f>
        <v>329600</v>
      </c>
      <c r="CA24" s="56">
        <f>SUM(CA25:CA29)</f>
        <v>329600</v>
      </c>
      <c r="CB24" s="56">
        <f>SUM(CB25:CB29)</f>
        <v>0</v>
      </c>
      <c r="CC24" s="23">
        <f t="shared" si="178"/>
        <v>1</v>
      </c>
      <c r="CD24" s="23" t="str">
        <f t="shared" si="137"/>
        <v xml:space="preserve"> </v>
      </c>
      <c r="CE24" s="28">
        <f>SUM(CE25:CE29)</f>
        <v>500000</v>
      </c>
      <c r="CF24" s="28">
        <f>SUM(CF25:CF29)</f>
        <v>228797.14</v>
      </c>
      <c r="CG24" s="28">
        <f>SUM(CG25:CG29)</f>
        <v>34781.33</v>
      </c>
      <c r="CH24" s="23">
        <f t="shared" si="138"/>
        <v>0.45759428000000002</v>
      </c>
      <c r="CI24" s="23" t="str">
        <f t="shared" si="156"/>
        <v>св.200</v>
      </c>
      <c r="CJ24" s="56">
        <f>SUM(CJ25:CJ29)</f>
        <v>500000</v>
      </c>
      <c r="CK24" s="56">
        <f>SUM(CK25:CK29)</f>
        <v>228797.14</v>
      </c>
      <c r="CL24" s="56">
        <f>SUM(CL25:CL29)</f>
        <v>34781.33</v>
      </c>
      <c r="CM24" s="23">
        <f t="shared" si="139"/>
        <v>0.45759428000000002</v>
      </c>
      <c r="CN24" s="23" t="str">
        <f t="shared" si="140"/>
        <v>св.200</v>
      </c>
      <c r="CO24" s="56">
        <f>SUM(CO25:CO29)</f>
        <v>0</v>
      </c>
      <c r="CP24" s="56">
        <f>SUM(CP25:CP29)</f>
        <v>0</v>
      </c>
      <c r="CQ24" s="56">
        <f>SUM(CQ25:CQ29)</f>
        <v>0</v>
      </c>
      <c r="CR24" s="23" t="str">
        <f t="shared" si="141"/>
        <v xml:space="preserve"> </v>
      </c>
      <c r="CS24" s="23" t="str">
        <f t="shared" si="142"/>
        <v xml:space="preserve"> </v>
      </c>
      <c r="CT24" s="56">
        <f>SUM(CT25:CT29)</f>
        <v>0</v>
      </c>
      <c r="CU24" s="56">
        <f>SUM(CU25:CU29)</f>
        <v>0</v>
      </c>
      <c r="CV24" s="56">
        <f>SUM(CV25:CV29)</f>
        <v>0</v>
      </c>
      <c r="CW24" s="45" t="str">
        <f t="shared" si="143"/>
        <v xml:space="preserve"> </v>
      </c>
      <c r="CX24" s="45" t="str">
        <f t="shared" si="144"/>
        <v xml:space="preserve"> </v>
      </c>
      <c r="CY24" s="56">
        <f>SUM(CY25:CY29)</f>
        <v>0</v>
      </c>
      <c r="CZ24" s="56">
        <f>SUM(CZ25:CZ29)</f>
        <v>0</v>
      </c>
      <c r="DA24" s="56">
        <f>SUM(DA25:DA29)</f>
        <v>0</v>
      </c>
      <c r="DB24" s="23" t="str">
        <f t="shared" si="114"/>
        <v xml:space="preserve"> </v>
      </c>
      <c r="DC24" s="23" t="str">
        <f t="shared" si="145"/>
        <v xml:space="preserve"> </v>
      </c>
      <c r="DD24" s="56">
        <f>SUM(DD25:DD29)</f>
        <v>246562.98</v>
      </c>
      <c r="DE24" s="56">
        <f>SUM(DE25:DE29)</f>
        <v>50278.11</v>
      </c>
      <c r="DF24" s="56">
        <f>SUM(DF25:DF29)</f>
        <v>1500</v>
      </c>
      <c r="DG24" s="23">
        <f t="shared" si="115"/>
        <v>0.20391589199643839</v>
      </c>
      <c r="DH24" s="23" t="str">
        <f t="shared" si="146"/>
        <v>св.200</v>
      </c>
      <c r="DI24" s="56">
        <f>SUM(DI25:DI29)</f>
        <v>-21062.98</v>
      </c>
      <c r="DJ24" s="56">
        <f>SUM(DJ25:DJ29)</f>
        <v>123272.27</v>
      </c>
      <c r="DK24" s="23" t="str">
        <f>IF(DI24&lt;=0," ",IF(DI24/DJ24*100&gt;200,"св.200",DI24/DJ24))</f>
        <v xml:space="preserve"> </v>
      </c>
      <c r="DL24" s="56">
        <f>SUM(DL25:DL29)</f>
        <v>0</v>
      </c>
      <c r="DM24" s="56">
        <f>SUM(DM25:DM29)</f>
        <v>0</v>
      </c>
      <c r="DN24" s="56">
        <f>SUM(DN25:DN29)</f>
        <v>0</v>
      </c>
      <c r="DO24" s="23" t="str">
        <f t="shared" si="116"/>
        <v xml:space="preserve"> </v>
      </c>
      <c r="DP24" s="23" t="str">
        <f t="shared" si="148"/>
        <v xml:space="preserve"> </v>
      </c>
      <c r="DQ24" s="56">
        <f>SUM(DQ25:DQ29)</f>
        <v>118984.68</v>
      </c>
      <c r="DR24" s="56">
        <f>SUM(DR25:DR29)</f>
        <v>110555.23</v>
      </c>
      <c r="DS24" s="56">
        <f>SUM(DS25:DS29)</f>
        <v>0</v>
      </c>
      <c r="DT24" s="23">
        <f t="shared" si="117"/>
        <v>0.92915516518597185</v>
      </c>
      <c r="DU24" s="23" t="str">
        <f t="shared" si="149"/>
        <v xml:space="preserve"> </v>
      </c>
    </row>
    <row r="25" spans="1:125" s="16" customFormat="1" ht="16.5" hidden="1" customHeight="1" outlineLevel="1">
      <c r="A25" s="15">
        <v>16</v>
      </c>
      <c r="B25" s="8" t="s">
        <v>61</v>
      </c>
      <c r="C25" s="61">
        <f t="shared" ref="C25:D29" si="191">H25+AQ25</f>
        <v>48662655.229999997</v>
      </c>
      <c r="D25" s="24">
        <f t="shared" si="191"/>
        <v>15837451.699999999</v>
      </c>
      <c r="E25" s="24">
        <f t="shared" ref="E25:E29" si="192">J25+AS25</f>
        <v>8999731.5600000005</v>
      </c>
      <c r="F25" s="25">
        <f t="shared" si="94"/>
        <v>0.32545391584461636</v>
      </c>
      <c r="G25" s="25">
        <f t="shared" si="95"/>
        <v>1.7597693436091775</v>
      </c>
      <c r="H25" s="14">
        <f t="shared" ref="H25:J29" si="193">W25++AG25+M25+AB25+AL25+R25</f>
        <v>45450000</v>
      </c>
      <c r="I25" s="21">
        <f t="shared" si="193"/>
        <v>15029267.949999999</v>
      </c>
      <c r="J25" s="14">
        <f t="shared" si="193"/>
        <v>8371261.8500000006</v>
      </c>
      <c r="K25" s="25">
        <f t="shared" si="96"/>
        <v>0.33067696259625962</v>
      </c>
      <c r="L25" s="25">
        <f t="shared" si="121"/>
        <v>1.7953408003836362</v>
      </c>
      <c r="M25" s="33">
        <v>38300000</v>
      </c>
      <c r="N25" s="33">
        <v>13649167.939999999</v>
      </c>
      <c r="O25" s="33">
        <v>7399876.1600000001</v>
      </c>
      <c r="P25" s="25">
        <f t="shared" si="97"/>
        <v>0.35637514203655352</v>
      </c>
      <c r="Q25" s="25">
        <f t="shared" si="122"/>
        <v>1.8445130222287394</v>
      </c>
      <c r="R25" s="33">
        <v>2190000</v>
      </c>
      <c r="S25" s="33">
        <v>578164.62</v>
      </c>
      <c r="T25" s="33">
        <v>481089.16</v>
      </c>
      <c r="U25" s="25">
        <f t="shared" si="98"/>
        <v>0.26400210958904108</v>
      </c>
      <c r="V25" s="25">
        <f t="shared" ref="V25:V29" si="194">IF(S25=0," ",IF(S25/T25*100&gt;200,"св.200",S25/T25))</f>
        <v>1.2017826799506355</v>
      </c>
      <c r="W25" s="33"/>
      <c r="X25" s="33"/>
      <c r="Y25" s="33"/>
      <c r="Z25" s="25" t="str">
        <f t="shared" si="99"/>
        <v xml:space="preserve"> </v>
      </c>
      <c r="AA25" s="25" t="str">
        <f t="shared" si="124"/>
        <v xml:space="preserve"> </v>
      </c>
      <c r="AB25" s="33">
        <v>1950000</v>
      </c>
      <c r="AC25" s="33">
        <v>132181.79999999999</v>
      </c>
      <c r="AD25" s="33">
        <v>88531.13</v>
      </c>
      <c r="AE25" s="25">
        <f t="shared" si="100"/>
        <v>6.7785538461538453E-2</v>
      </c>
      <c r="AF25" s="25">
        <f t="shared" si="125"/>
        <v>1.4930544769958316</v>
      </c>
      <c r="AG25" s="33">
        <v>3010000</v>
      </c>
      <c r="AH25" s="33">
        <v>669753.59</v>
      </c>
      <c r="AI25" s="33">
        <v>401765.4</v>
      </c>
      <c r="AJ25" s="25">
        <f t="shared" si="101"/>
        <v>0.22250949833887043</v>
      </c>
      <c r="AK25" s="25">
        <f t="shared" si="126"/>
        <v>1.6670265533069795</v>
      </c>
      <c r="AL25" s="33"/>
      <c r="AM25" s="33"/>
      <c r="AN25" s="33"/>
      <c r="AO25" s="25" t="str">
        <f t="shared" ref="AO25:AO26" si="195">IF(AM25&lt;=0," ",IF(AL25&lt;=0," ",IF(AM25/AL25*100&gt;200,"СВ.200",AM25/AL25)))</f>
        <v xml:space="preserve"> </v>
      </c>
      <c r="AP25" s="25" t="str">
        <f t="shared" ref="AP25:AP26" si="196">IF(AN25=0," ",IF(AM25/AN25*100&gt;200,"св.200",AM25/AN25))</f>
        <v xml:space="preserve"> </v>
      </c>
      <c r="AQ25" s="53">
        <f>AV25+BA25+BF25+BK25+BP25+BU25+BZ25+CE25+CY25+DD25+DL25+CT25+DQ25</f>
        <v>3212655.23</v>
      </c>
      <c r="AR25" s="53">
        <f t="shared" ref="AR25:AR29" si="197">AW25+BB25+BG25+BL25+BQ25+BV25+CA25+CF25+CZ25+DE25+DM25+CU25+DI25+DR25</f>
        <v>808183.75</v>
      </c>
      <c r="AS25" s="53">
        <f t="shared" ref="AS25:AS29" si="198">AX25+BC25+BH25+BM25+BR25+BW25+CB25+CG25+DA25+DF25+DN25+CV25+DJ25</f>
        <v>628469.71000000008</v>
      </c>
      <c r="AT25" s="25">
        <f t="shared" si="103"/>
        <v>0.25156255251205401</v>
      </c>
      <c r="AU25" s="25">
        <f t="shared" si="128"/>
        <v>1.2859549746637748</v>
      </c>
      <c r="AV25" s="33">
        <v>750000</v>
      </c>
      <c r="AW25" s="33">
        <v>134083.4</v>
      </c>
      <c r="AX25" s="33">
        <v>195003.89</v>
      </c>
      <c r="AY25" s="25">
        <f t="shared" si="104"/>
        <v>0.17877786666666665</v>
      </c>
      <c r="AZ25" s="25">
        <f t="shared" si="129"/>
        <v>0.68759346287912504</v>
      </c>
      <c r="BA25" s="33"/>
      <c r="BB25" s="33"/>
      <c r="BC25" s="33"/>
      <c r="BD25" s="25" t="str">
        <f t="shared" si="130"/>
        <v xml:space="preserve"> </v>
      </c>
      <c r="BE25" s="25" t="str">
        <f t="shared" ref="BE25:BE31" si="199">IF(BC25=0," ",IF(BB25/BC25*100&gt;200,"св.200",BB25/BC25))</f>
        <v xml:space="preserve"> </v>
      </c>
      <c r="BF25" s="33">
        <v>295000</v>
      </c>
      <c r="BG25" s="33">
        <v>47310.98</v>
      </c>
      <c r="BH25" s="33">
        <v>38114.31</v>
      </c>
      <c r="BI25" s="25">
        <f t="shared" si="132"/>
        <v>0.16037620338983052</v>
      </c>
      <c r="BJ25" s="25">
        <f t="shared" si="133"/>
        <v>1.2412917877825942</v>
      </c>
      <c r="BK25" s="33"/>
      <c r="BL25" s="33"/>
      <c r="BM25" s="33"/>
      <c r="BN25" s="25" t="str">
        <f t="shared" si="177"/>
        <v xml:space="preserve"> </v>
      </c>
      <c r="BO25" s="25" t="str">
        <f t="shared" si="134"/>
        <v xml:space="preserve"> </v>
      </c>
      <c r="BP25" s="33">
        <v>1000000</v>
      </c>
      <c r="BQ25" s="33">
        <v>171141.87</v>
      </c>
      <c r="BR25" s="33">
        <v>159063.70000000001</v>
      </c>
      <c r="BS25" s="25">
        <f t="shared" si="109"/>
        <v>0.17114187</v>
      </c>
      <c r="BT25" s="25">
        <f t="shared" si="171"/>
        <v>1.0759329124118198</v>
      </c>
      <c r="BU25" s="33">
        <v>337100</v>
      </c>
      <c r="BV25" s="33">
        <v>88580</v>
      </c>
      <c r="BW25" s="33">
        <v>78234.210000000006</v>
      </c>
      <c r="BX25" s="25">
        <f t="shared" si="111"/>
        <v>0.26277069118955798</v>
      </c>
      <c r="BY25" s="25">
        <f t="shared" si="136"/>
        <v>1.1322412535385733</v>
      </c>
      <c r="BZ25" s="33"/>
      <c r="CA25" s="33"/>
      <c r="CB25" s="33"/>
      <c r="CC25" s="25" t="str">
        <f t="shared" si="178"/>
        <v xml:space="preserve"> </v>
      </c>
      <c r="CD25" s="25" t="str">
        <f t="shared" si="137"/>
        <v xml:space="preserve"> </v>
      </c>
      <c r="CE25" s="24">
        <f t="shared" ref="CE25:CG29" si="200">CJ25+CO25</f>
        <v>500000</v>
      </c>
      <c r="CF25" s="24">
        <f t="shared" si="200"/>
        <v>228797.14</v>
      </c>
      <c r="CG25" s="24">
        <f t="shared" si="200"/>
        <v>34781.33</v>
      </c>
      <c r="CH25" s="25">
        <f t="shared" si="138"/>
        <v>0.45759428000000002</v>
      </c>
      <c r="CI25" s="25" t="str">
        <f t="shared" si="156"/>
        <v>св.200</v>
      </c>
      <c r="CJ25" s="33">
        <v>500000</v>
      </c>
      <c r="CK25" s="33">
        <v>228797.14</v>
      </c>
      <c r="CL25" s="33">
        <v>34781.33</v>
      </c>
      <c r="CM25" s="25">
        <f t="shared" si="139"/>
        <v>0.45759428000000002</v>
      </c>
      <c r="CN25" s="25" t="str">
        <f t="shared" si="140"/>
        <v>св.200</v>
      </c>
      <c r="CO25" s="33"/>
      <c r="CP25" s="33"/>
      <c r="CQ25" s="33"/>
      <c r="CR25" s="25" t="str">
        <f t="shared" si="141"/>
        <v xml:space="preserve"> </v>
      </c>
      <c r="CS25" s="25" t="str">
        <f t="shared" si="142"/>
        <v xml:space="preserve"> </v>
      </c>
      <c r="CT25" s="33"/>
      <c r="CU25" s="33"/>
      <c r="CV25" s="33"/>
      <c r="CW25" s="25" t="str">
        <f t="shared" si="143"/>
        <v xml:space="preserve"> </v>
      </c>
      <c r="CX25" s="25" t="str">
        <f t="shared" si="144"/>
        <v xml:space="preserve"> </v>
      </c>
      <c r="CY25" s="33"/>
      <c r="CZ25" s="33"/>
      <c r="DA25" s="33"/>
      <c r="DB25" s="25" t="str">
        <f t="shared" si="114"/>
        <v xml:space="preserve"> </v>
      </c>
      <c r="DC25" s="25" t="str">
        <f t="shared" si="145"/>
        <v xml:space="preserve"> </v>
      </c>
      <c r="DD25" s="33">
        <v>220000</v>
      </c>
      <c r="DE25" s="33">
        <v>27715.13</v>
      </c>
      <c r="DF25" s="33"/>
      <c r="DG25" s="25">
        <f t="shared" si="115"/>
        <v>0.12597786363636365</v>
      </c>
      <c r="DH25" s="25" t="str">
        <f t="shared" si="146"/>
        <v xml:space="preserve"> </v>
      </c>
      <c r="DI25" s="33"/>
      <c r="DJ25" s="33">
        <v>123272.27</v>
      </c>
      <c r="DK25" s="25">
        <f t="shared" si="147"/>
        <v>0</v>
      </c>
      <c r="DL25" s="33"/>
      <c r="DM25" s="33"/>
      <c r="DN25" s="33"/>
      <c r="DO25" s="25" t="str">
        <f t="shared" si="116"/>
        <v xml:space="preserve"> </v>
      </c>
      <c r="DP25" s="25" t="str">
        <f t="shared" si="148"/>
        <v xml:space="preserve"> </v>
      </c>
      <c r="DQ25" s="33">
        <v>110555.23</v>
      </c>
      <c r="DR25" s="33">
        <v>110555.23</v>
      </c>
      <c r="DS25" s="33"/>
      <c r="DT25" s="25">
        <f t="shared" si="117"/>
        <v>1</v>
      </c>
      <c r="DU25" s="25" t="str">
        <f t="shared" si="149"/>
        <v xml:space="preserve"> </v>
      </c>
    </row>
    <row r="26" spans="1:125" s="16" customFormat="1" ht="15.75" hidden="1" customHeight="1" outlineLevel="1">
      <c r="A26" s="15">
        <v>17</v>
      </c>
      <c r="B26" s="8" t="s">
        <v>67</v>
      </c>
      <c r="C26" s="61">
        <f t="shared" si="191"/>
        <v>1545746.98</v>
      </c>
      <c r="D26" s="61">
        <f t="shared" si="191"/>
        <v>561977.21</v>
      </c>
      <c r="E26" s="24">
        <f t="shared" si="192"/>
        <v>107347.44</v>
      </c>
      <c r="F26" s="25">
        <f t="shared" si="94"/>
        <v>0.36356351800861997</v>
      </c>
      <c r="G26" s="25" t="str">
        <f t="shared" si="95"/>
        <v>св.200</v>
      </c>
      <c r="H26" s="14">
        <f t="shared" si="193"/>
        <v>1100900</v>
      </c>
      <c r="I26" s="21">
        <f t="shared" si="193"/>
        <v>217615.78</v>
      </c>
      <c r="J26" s="14">
        <f t="shared" si="193"/>
        <v>98825.37000000001</v>
      </c>
      <c r="K26" s="25">
        <f t="shared" si="96"/>
        <v>0.1976707966209465</v>
      </c>
      <c r="L26" s="25" t="str">
        <f t="shared" si="121"/>
        <v>св.200</v>
      </c>
      <c r="M26" s="33">
        <v>205000</v>
      </c>
      <c r="N26" s="33">
        <v>45100.25</v>
      </c>
      <c r="O26" s="33">
        <v>39628.04</v>
      </c>
      <c r="P26" s="25">
        <f t="shared" si="97"/>
        <v>0.22000121951219512</v>
      </c>
      <c r="Q26" s="25">
        <f t="shared" si="122"/>
        <v>1.1380893427986849</v>
      </c>
      <c r="R26" s="33"/>
      <c r="S26" s="33"/>
      <c r="T26" s="33"/>
      <c r="U26" s="25" t="str">
        <f t="shared" si="98"/>
        <v xml:space="preserve"> </v>
      </c>
      <c r="V26" s="25" t="str">
        <f t="shared" si="194"/>
        <v xml:space="preserve"> </v>
      </c>
      <c r="W26" s="33"/>
      <c r="X26" s="33"/>
      <c r="Y26" s="33"/>
      <c r="Z26" s="25" t="str">
        <f t="shared" si="99"/>
        <v xml:space="preserve"> </v>
      </c>
      <c r="AA26" s="25" t="str">
        <f t="shared" si="124"/>
        <v xml:space="preserve"> </v>
      </c>
      <c r="AB26" s="33">
        <v>145000</v>
      </c>
      <c r="AC26" s="33">
        <v>25403.72</v>
      </c>
      <c r="AD26" s="33">
        <v>8094.35</v>
      </c>
      <c r="AE26" s="25">
        <f t="shared" si="100"/>
        <v>0.17519806896551726</v>
      </c>
      <c r="AF26" s="25" t="str">
        <f t="shared" si="125"/>
        <v>св.200</v>
      </c>
      <c r="AG26" s="33">
        <v>750000</v>
      </c>
      <c r="AH26" s="33">
        <v>147111.81</v>
      </c>
      <c r="AI26" s="33">
        <v>51102.98</v>
      </c>
      <c r="AJ26" s="25">
        <f t="shared" si="101"/>
        <v>0.19614908</v>
      </c>
      <c r="AK26" s="25" t="str">
        <f t="shared" si="126"/>
        <v>св.200</v>
      </c>
      <c r="AL26" s="33">
        <v>900</v>
      </c>
      <c r="AM26" s="33"/>
      <c r="AN26" s="33"/>
      <c r="AO26" s="25" t="str">
        <f t="shared" si="195"/>
        <v xml:space="preserve"> </v>
      </c>
      <c r="AP26" s="25" t="str">
        <f t="shared" si="196"/>
        <v xml:space="preserve"> </v>
      </c>
      <c r="AQ26" s="53">
        <f t="shared" ref="AQ26:AQ29" si="201">AV26+BA26+BF26+BK26+BP26+BU26+BZ26+CE26+CY26+DD26+DL26+CT26+DQ26</f>
        <v>444846.98</v>
      </c>
      <c r="AR26" s="53">
        <f t="shared" si="197"/>
        <v>344361.43</v>
      </c>
      <c r="AS26" s="53">
        <f t="shared" si="198"/>
        <v>8522.07</v>
      </c>
      <c r="AT26" s="25">
        <f t="shared" si="103"/>
        <v>0.77411210030019761</v>
      </c>
      <c r="AU26" s="25" t="str">
        <f t="shared" si="128"/>
        <v>св.200</v>
      </c>
      <c r="AV26" s="33"/>
      <c r="AW26" s="33"/>
      <c r="AX26" s="33"/>
      <c r="AY26" s="25" t="str">
        <f t="shared" si="104"/>
        <v xml:space="preserve"> </v>
      </c>
      <c r="AZ26" s="25" t="str">
        <f t="shared" si="129"/>
        <v xml:space="preserve"> </v>
      </c>
      <c r="BA26" s="33">
        <v>10684</v>
      </c>
      <c r="BB26" s="33"/>
      <c r="BC26" s="33">
        <v>8522.07</v>
      </c>
      <c r="BD26" s="25" t="str">
        <f t="shared" si="130"/>
        <v xml:space="preserve"> </v>
      </c>
      <c r="BE26" s="25">
        <f t="shared" si="199"/>
        <v>0</v>
      </c>
      <c r="BF26" s="33">
        <v>66000</v>
      </c>
      <c r="BG26" s="33">
        <v>13741.94</v>
      </c>
      <c r="BH26" s="33"/>
      <c r="BI26" s="25">
        <f t="shared" si="132"/>
        <v>0.20821121212121213</v>
      </c>
      <c r="BJ26" s="25" t="str">
        <f t="shared" si="133"/>
        <v xml:space="preserve"> </v>
      </c>
      <c r="BK26" s="33"/>
      <c r="BL26" s="33"/>
      <c r="BM26" s="33"/>
      <c r="BN26" s="25" t="str">
        <f t="shared" si="177"/>
        <v xml:space="preserve"> </v>
      </c>
      <c r="BO26" s="25" t="str">
        <f t="shared" si="134"/>
        <v xml:space="preserve"> </v>
      </c>
      <c r="BP26" s="33"/>
      <c r="BQ26" s="33"/>
      <c r="BR26" s="33"/>
      <c r="BS26" s="25" t="str">
        <f t="shared" si="109"/>
        <v xml:space="preserve"> </v>
      </c>
      <c r="BT26" s="25" t="str">
        <f t="shared" si="171"/>
        <v xml:space="preserve"> </v>
      </c>
      <c r="BU26" s="33">
        <v>18000</v>
      </c>
      <c r="BV26" s="33">
        <v>1019.49</v>
      </c>
      <c r="BW26" s="33"/>
      <c r="BX26" s="25">
        <f>IF(BV26&lt;=0," ",IF(BU26&lt;=0," ",IF(BV26/BU26*100&gt;200,"СВ.200",BV26/BU26)))</f>
        <v>5.6638333333333332E-2</v>
      </c>
      <c r="BY26" s="25" t="str">
        <f t="shared" si="136"/>
        <v xml:space="preserve"> </v>
      </c>
      <c r="BZ26" s="33">
        <v>329600</v>
      </c>
      <c r="CA26" s="33">
        <v>329600</v>
      </c>
      <c r="CB26" s="33"/>
      <c r="CC26" s="25">
        <f t="shared" si="178"/>
        <v>1</v>
      </c>
      <c r="CD26" s="25" t="str">
        <f t="shared" si="137"/>
        <v xml:space="preserve"> </v>
      </c>
      <c r="CE26" s="24">
        <f t="shared" si="200"/>
        <v>0</v>
      </c>
      <c r="CF26" s="24">
        <f t="shared" si="200"/>
        <v>0</v>
      </c>
      <c r="CG26" s="24">
        <f t="shared" si="200"/>
        <v>0</v>
      </c>
      <c r="CH26" s="25" t="str">
        <f t="shared" si="138"/>
        <v xml:space="preserve"> </v>
      </c>
      <c r="CI26" s="25" t="str">
        <f t="shared" si="156"/>
        <v xml:space="preserve"> </v>
      </c>
      <c r="CJ26" s="33"/>
      <c r="CK26" s="33"/>
      <c r="CL26" s="33"/>
      <c r="CM26" s="25" t="str">
        <f t="shared" si="139"/>
        <v xml:space="preserve"> </v>
      </c>
      <c r="CN26" s="25" t="str">
        <f t="shared" si="140"/>
        <v xml:space="preserve"> </v>
      </c>
      <c r="CO26" s="33"/>
      <c r="CP26" s="33"/>
      <c r="CQ26" s="33"/>
      <c r="CR26" s="25" t="str">
        <f t="shared" si="141"/>
        <v xml:space="preserve"> </v>
      </c>
      <c r="CS26" s="25" t="str">
        <f t="shared" si="142"/>
        <v xml:space="preserve"> </v>
      </c>
      <c r="CT26" s="33"/>
      <c r="CU26" s="33"/>
      <c r="CV26" s="33"/>
      <c r="CW26" s="25" t="str">
        <f t="shared" si="143"/>
        <v xml:space="preserve"> </v>
      </c>
      <c r="CX26" s="25" t="str">
        <f t="shared" si="144"/>
        <v xml:space="preserve"> </v>
      </c>
      <c r="CY26" s="33"/>
      <c r="CZ26" s="33"/>
      <c r="DA26" s="33"/>
      <c r="DB26" s="25" t="str">
        <f t="shared" si="114"/>
        <v xml:space="preserve"> </v>
      </c>
      <c r="DC26" s="25" t="str">
        <f t="shared" si="145"/>
        <v xml:space="preserve"> </v>
      </c>
      <c r="DD26" s="33">
        <v>20562.98</v>
      </c>
      <c r="DE26" s="33">
        <v>20562.98</v>
      </c>
      <c r="DF26" s="33"/>
      <c r="DG26" s="25">
        <f t="shared" si="115"/>
        <v>1</v>
      </c>
      <c r="DH26" s="25" t="str">
        <f t="shared" si="146"/>
        <v xml:space="preserve"> </v>
      </c>
      <c r="DI26" s="33">
        <v>-20562.98</v>
      </c>
      <c r="DJ26" s="33"/>
      <c r="DK26" s="25" t="str">
        <f t="shared" si="147"/>
        <v xml:space="preserve"> </v>
      </c>
      <c r="DL26" s="33"/>
      <c r="DM26" s="33"/>
      <c r="DN26" s="33"/>
      <c r="DO26" s="25" t="str">
        <f t="shared" si="116"/>
        <v xml:space="preserve"> </v>
      </c>
      <c r="DP26" s="25" t="str">
        <f t="shared" si="148"/>
        <v xml:space="preserve"> </v>
      </c>
      <c r="DQ26" s="33"/>
      <c r="DR26" s="33"/>
      <c r="DS26" s="33"/>
      <c r="DT26" s="25" t="str">
        <f t="shared" si="117"/>
        <v xml:space="preserve"> </v>
      </c>
      <c r="DU26" s="25" t="str">
        <f t="shared" si="149"/>
        <v xml:space="preserve"> </v>
      </c>
    </row>
    <row r="27" spans="1:125" s="16" customFormat="1" ht="15.75" hidden="1" customHeight="1" outlineLevel="1">
      <c r="A27" s="15">
        <v>18</v>
      </c>
      <c r="B27" s="8" t="s">
        <v>38</v>
      </c>
      <c r="C27" s="24">
        <f t="shared" si="191"/>
        <v>422000</v>
      </c>
      <c r="D27" s="61">
        <f t="shared" si="191"/>
        <v>41781.07</v>
      </c>
      <c r="E27" s="24">
        <f t="shared" si="192"/>
        <v>65827.81</v>
      </c>
      <c r="F27" s="25">
        <f t="shared" si="94"/>
        <v>9.9007274881516588E-2</v>
      </c>
      <c r="G27" s="25">
        <f t="shared" si="95"/>
        <v>0.63470241528618376</v>
      </c>
      <c r="H27" s="14">
        <f t="shared" si="193"/>
        <v>421500</v>
      </c>
      <c r="I27" s="21">
        <f t="shared" si="193"/>
        <v>41656.089999999997</v>
      </c>
      <c r="J27" s="14">
        <f t="shared" si="193"/>
        <v>65702.83</v>
      </c>
      <c r="K27" s="25">
        <f t="shared" si="96"/>
        <v>9.8828208778173179E-2</v>
      </c>
      <c r="L27" s="25">
        <f t="shared" si="121"/>
        <v>0.63400754579368945</v>
      </c>
      <c r="M27" s="33">
        <v>67500</v>
      </c>
      <c r="N27" s="33">
        <v>11084.65</v>
      </c>
      <c r="O27" s="33">
        <v>11618.91</v>
      </c>
      <c r="P27" s="25">
        <f t="shared" si="97"/>
        <v>0.16421703703703702</v>
      </c>
      <c r="Q27" s="25">
        <f t="shared" si="122"/>
        <v>0.95401806193524175</v>
      </c>
      <c r="R27" s="33"/>
      <c r="S27" s="33"/>
      <c r="T27" s="33"/>
      <c r="U27" s="25" t="str">
        <f t="shared" si="98"/>
        <v xml:space="preserve"> </v>
      </c>
      <c r="V27" s="25" t="str">
        <f t="shared" si="194"/>
        <v xml:space="preserve"> </v>
      </c>
      <c r="W27" s="33"/>
      <c r="X27" s="33"/>
      <c r="Y27" s="33"/>
      <c r="Z27" s="25" t="str">
        <f t="shared" si="99"/>
        <v xml:space="preserve"> </v>
      </c>
      <c r="AA27" s="25" t="str">
        <f t="shared" si="124"/>
        <v xml:space="preserve"> </v>
      </c>
      <c r="AB27" s="33">
        <v>13000</v>
      </c>
      <c r="AC27" s="33">
        <v>558.05999999999995</v>
      </c>
      <c r="AD27" s="33">
        <v>1110.5</v>
      </c>
      <c r="AE27" s="25">
        <f t="shared" si="100"/>
        <v>4.2927692307692306E-2</v>
      </c>
      <c r="AF27" s="25">
        <f>IF(AC27&lt;=0," ",IF(AC27/AD27*100&gt;200,"св.200",AC27/AD27))</f>
        <v>0.50253039171544345</v>
      </c>
      <c r="AG27" s="33">
        <v>340000</v>
      </c>
      <c r="AH27" s="33">
        <v>29113.38</v>
      </c>
      <c r="AI27" s="33">
        <v>52773.42</v>
      </c>
      <c r="AJ27" s="25">
        <f t="shared" si="101"/>
        <v>8.5627588235294122E-2</v>
      </c>
      <c r="AK27" s="25">
        <f t="shared" si="126"/>
        <v>0.55166748715546576</v>
      </c>
      <c r="AL27" s="33">
        <v>1000</v>
      </c>
      <c r="AM27" s="33">
        <v>900</v>
      </c>
      <c r="AN27" s="33">
        <v>200</v>
      </c>
      <c r="AO27" s="25">
        <f t="shared" si="182"/>
        <v>0.9</v>
      </c>
      <c r="AP27" s="25" t="str">
        <f t="shared" si="127"/>
        <v>св.200</v>
      </c>
      <c r="AQ27" s="53">
        <f t="shared" si="201"/>
        <v>500</v>
      </c>
      <c r="AR27" s="53">
        <f t="shared" si="197"/>
        <v>124.98</v>
      </c>
      <c r="AS27" s="53">
        <f t="shared" si="198"/>
        <v>124.98</v>
      </c>
      <c r="AT27" s="25">
        <f t="shared" si="103"/>
        <v>0.24996000000000002</v>
      </c>
      <c r="AU27" s="25">
        <f t="shared" si="128"/>
        <v>1</v>
      </c>
      <c r="AV27" s="33"/>
      <c r="AW27" s="33"/>
      <c r="AX27" s="33"/>
      <c r="AY27" s="25" t="str">
        <f t="shared" si="104"/>
        <v xml:space="preserve"> </v>
      </c>
      <c r="AZ27" s="25" t="str">
        <f t="shared" si="129"/>
        <v xml:space="preserve"> </v>
      </c>
      <c r="BA27" s="33"/>
      <c r="BB27" s="33"/>
      <c r="BC27" s="33"/>
      <c r="BD27" s="25" t="str">
        <f t="shared" si="130"/>
        <v xml:space="preserve"> </v>
      </c>
      <c r="BE27" s="25" t="str">
        <f t="shared" si="199"/>
        <v xml:space="preserve"> </v>
      </c>
      <c r="BF27" s="33"/>
      <c r="BG27" s="33"/>
      <c r="BH27" s="33"/>
      <c r="BI27" s="25" t="str">
        <f t="shared" si="132"/>
        <v xml:space="preserve"> </v>
      </c>
      <c r="BJ27" s="25" t="str">
        <f t="shared" si="133"/>
        <v xml:space="preserve"> </v>
      </c>
      <c r="BK27" s="33"/>
      <c r="BL27" s="33"/>
      <c r="BM27" s="33"/>
      <c r="BN27" s="25" t="str">
        <f t="shared" si="177"/>
        <v xml:space="preserve"> </v>
      </c>
      <c r="BO27" s="25" t="str">
        <f t="shared" si="134"/>
        <v xml:space="preserve"> </v>
      </c>
      <c r="BP27" s="33"/>
      <c r="BQ27" s="33"/>
      <c r="BR27" s="33"/>
      <c r="BS27" s="25" t="str">
        <f t="shared" si="109"/>
        <v xml:space="preserve"> </v>
      </c>
      <c r="BT27" s="25" t="str">
        <f t="shared" si="171"/>
        <v xml:space="preserve"> </v>
      </c>
      <c r="BU27" s="33">
        <v>500</v>
      </c>
      <c r="BV27" s="33">
        <v>124.98</v>
      </c>
      <c r="BW27" s="33">
        <v>124.98</v>
      </c>
      <c r="BX27" s="25">
        <f>IF(BV27&lt;=0," ",IF(BU27&lt;=0," ",IF(BV27/BU27*100&gt;200,"СВ.200",BV27/BU27)))</f>
        <v>0.24996000000000002</v>
      </c>
      <c r="BY27" s="25">
        <f t="shared" si="136"/>
        <v>1</v>
      </c>
      <c r="BZ27" s="33"/>
      <c r="CA27" s="33"/>
      <c r="CB27" s="33"/>
      <c r="CC27" s="25" t="str">
        <f t="shared" si="178"/>
        <v xml:space="preserve"> </v>
      </c>
      <c r="CD27" s="25" t="str">
        <f t="shared" si="137"/>
        <v xml:space="preserve"> </v>
      </c>
      <c r="CE27" s="24">
        <f t="shared" si="200"/>
        <v>0</v>
      </c>
      <c r="CF27" s="24">
        <f t="shared" si="200"/>
        <v>0</v>
      </c>
      <c r="CG27" s="24">
        <f t="shared" si="200"/>
        <v>0</v>
      </c>
      <c r="CH27" s="25" t="str">
        <f t="shared" si="138"/>
        <v xml:space="preserve"> </v>
      </c>
      <c r="CI27" s="25" t="str">
        <f t="shared" si="156"/>
        <v xml:space="preserve"> </v>
      </c>
      <c r="CJ27" s="33"/>
      <c r="CK27" s="33"/>
      <c r="CL27" s="33"/>
      <c r="CM27" s="25" t="str">
        <f t="shared" si="139"/>
        <v xml:space="preserve"> </v>
      </c>
      <c r="CN27" s="25" t="str">
        <f t="shared" si="140"/>
        <v xml:space="preserve"> </v>
      </c>
      <c r="CO27" s="33"/>
      <c r="CP27" s="33"/>
      <c r="CQ27" s="33"/>
      <c r="CR27" s="25" t="str">
        <f t="shared" si="141"/>
        <v xml:space="preserve"> </v>
      </c>
      <c r="CS27" s="25" t="str">
        <f t="shared" si="142"/>
        <v xml:space="preserve"> </v>
      </c>
      <c r="CT27" s="33"/>
      <c r="CU27" s="33"/>
      <c r="CV27" s="33"/>
      <c r="CW27" s="25" t="str">
        <f t="shared" si="143"/>
        <v xml:space="preserve"> </v>
      </c>
      <c r="CX27" s="25" t="str">
        <f t="shared" si="144"/>
        <v xml:space="preserve"> </v>
      </c>
      <c r="CY27" s="33"/>
      <c r="CZ27" s="33"/>
      <c r="DA27" s="33"/>
      <c r="DB27" s="25" t="str">
        <f t="shared" si="114"/>
        <v xml:space="preserve"> </v>
      </c>
      <c r="DC27" s="25" t="str">
        <f t="shared" si="145"/>
        <v xml:space="preserve"> </v>
      </c>
      <c r="DD27" s="33"/>
      <c r="DE27" s="33"/>
      <c r="DF27" s="33"/>
      <c r="DG27" s="25" t="str">
        <f t="shared" si="115"/>
        <v xml:space="preserve"> </v>
      </c>
      <c r="DH27" s="25" t="str">
        <f t="shared" si="146"/>
        <v xml:space="preserve"> </v>
      </c>
      <c r="DI27" s="33"/>
      <c r="DJ27" s="33"/>
      <c r="DK27" s="25" t="str">
        <f t="shared" si="147"/>
        <v xml:space="preserve"> </v>
      </c>
      <c r="DL27" s="33"/>
      <c r="DM27" s="33"/>
      <c r="DN27" s="33"/>
      <c r="DO27" s="25" t="str">
        <f t="shared" si="116"/>
        <v xml:space="preserve"> </v>
      </c>
      <c r="DP27" s="25" t="str">
        <f>IF(DM27=0," ",IF(DM27/DN27*100&gt;200,"св.200",DM27/DN27))</f>
        <v xml:space="preserve"> </v>
      </c>
      <c r="DQ27" s="33"/>
      <c r="DR27" s="33"/>
      <c r="DS27" s="33"/>
      <c r="DT27" s="25" t="str">
        <f t="shared" si="117"/>
        <v xml:space="preserve"> </v>
      </c>
      <c r="DU27" s="25" t="str">
        <f>IF(DR27=0," ",IF(DR27/DS27*100&gt;200,"св.200",DR27/DS27))</f>
        <v xml:space="preserve"> </v>
      </c>
    </row>
    <row r="28" spans="1:125" s="16" customFormat="1" ht="16.5" hidden="1" customHeight="1" outlineLevel="1">
      <c r="A28" s="15">
        <v>19</v>
      </c>
      <c r="B28" s="8" t="s">
        <v>109</v>
      </c>
      <c r="C28" s="61">
        <f t="shared" si="191"/>
        <v>1887319.45</v>
      </c>
      <c r="D28" s="61">
        <f t="shared" si="191"/>
        <v>272398.96999999997</v>
      </c>
      <c r="E28" s="24">
        <f t="shared" si="192"/>
        <v>351387.93</v>
      </c>
      <c r="F28" s="25">
        <f t="shared" si="94"/>
        <v>0.14433114118545221</v>
      </c>
      <c r="G28" s="25">
        <f t="shared" si="95"/>
        <v>0.77520867037180241</v>
      </c>
      <c r="H28" s="14">
        <f t="shared" si="193"/>
        <v>1723100</v>
      </c>
      <c r="I28" s="21">
        <f t="shared" si="193"/>
        <v>271284.96999999997</v>
      </c>
      <c r="J28" s="14">
        <f t="shared" si="193"/>
        <v>349887.93</v>
      </c>
      <c r="K28" s="25">
        <f t="shared" si="96"/>
        <v>0.15744006151703324</v>
      </c>
      <c r="L28" s="25">
        <f t="shared" si="121"/>
        <v>0.77534818077319778</v>
      </c>
      <c r="M28" s="33">
        <v>261100</v>
      </c>
      <c r="N28" s="33">
        <v>71528.03</v>
      </c>
      <c r="O28" s="33">
        <v>21799.85</v>
      </c>
      <c r="P28" s="25">
        <f t="shared" si="97"/>
        <v>0.27394879356568363</v>
      </c>
      <c r="Q28" s="25" t="str">
        <f t="shared" si="122"/>
        <v>св.200</v>
      </c>
      <c r="R28" s="33"/>
      <c r="S28" s="33"/>
      <c r="T28" s="33"/>
      <c r="U28" s="25" t="str">
        <f>IF(S28&lt;=0," ",IF(R28&lt;=0," ",IF(S28/R28*100&gt;200,"СВ.200",S28/R28)))</f>
        <v xml:space="preserve"> </v>
      </c>
      <c r="V28" s="25" t="str">
        <f t="shared" si="194"/>
        <v xml:space="preserve"> </v>
      </c>
      <c r="W28" s="33"/>
      <c r="X28" s="33"/>
      <c r="Y28" s="33"/>
      <c r="Z28" s="25" t="str">
        <f t="shared" si="99"/>
        <v xml:space="preserve"> </v>
      </c>
      <c r="AA28" s="25" t="str">
        <f t="shared" si="124"/>
        <v xml:space="preserve"> </v>
      </c>
      <c r="AB28" s="33">
        <v>110000</v>
      </c>
      <c r="AC28" s="33">
        <v>3143.63</v>
      </c>
      <c r="AD28" s="33">
        <v>17184.18</v>
      </c>
      <c r="AE28" s="25">
        <f t="shared" si="100"/>
        <v>2.8578454545454546E-2</v>
      </c>
      <c r="AF28" s="25">
        <f t="shared" si="125"/>
        <v>0.1829374459531965</v>
      </c>
      <c r="AG28" s="33">
        <v>1350000</v>
      </c>
      <c r="AH28" s="33">
        <v>196613.31</v>
      </c>
      <c r="AI28" s="33">
        <v>310903.90000000002</v>
      </c>
      <c r="AJ28" s="25">
        <f t="shared" si="101"/>
        <v>0.14563948888888889</v>
      </c>
      <c r="AK28" s="25">
        <f t="shared" si="126"/>
        <v>0.63239254959490687</v>
      </c>
      <c r="AL28" s="33">
        <v>2000</v>
      </c>
      <c r="AM28" s="33"/>
      <c r="AN28" s="33"/>
      <c r="AO28" s="25" t="str">
        <f t="shared" ref="AO28:AO29" si="202">IF(AM28&lt;=0," ",IF(AL28&lt;=0," ",IF(AM28/AL28*100&gt;200,"СВ.200",AM28/AL28)))</f>
        <v xml:space="preserve"> </v>
      </c>
      <c r="AP28" s="25" t="str">
        <f t="shared" ref="AP28:AP29" si="203">IF(AN28=0," ",IF(AM28/AN28*100&gt;200,"св.200",AM28/AN28))</f>
        <v xml:space="preserve"> </v>
      </c>
      <c r="AQ28" s="53">
        <f t="shared" si="201"/>
        <v>164219.45000000001</v>
      </c>
      <c r="AR28" s="53">
        <f t="shared" si="197"/>
        <v>1114</v>
      </c>
      <c r="AS28" s="53">
        <f t="shared" si="198"/>
        <v>1500</v>
      </c>
      <c r="AT28" s="25">
        <f t="shared" si="103"/>
        <v>6.7836057178367109E-3</v>
      </c>
      <c r="AU28" s="25">
        <f t="shared" si="128"/>
        <v>0.7426666666666667</v>
      </c>
      <c r="AV28" s="33"/>
      <c r="AW28" s="33"/>
      <c r="AX28" s="33"/>
      <c r="AY28" s="25" t="str">
        <f t="shared" si="104"/>
        <v xml:space="preserve"> </v>
      </c>
      <c r="AZ28" s="25" t="str">
        <f t="shared" si="129"/>
        <v xml:space="preserve"> </v>
      </c>
      <c r="BA28" s="33">
        <v>102106</v>
      </c>
      <c r="BB28" s="33"/>
      <c r="BC28" s="33"/>
      <c r="BD28" s="25" t="str">
        <f t="shared" si="130"/>
        <v xml:space="preserve"> </v>
      </c>
      <c r="BE28" s="25" t="str">
        <f t="shared" si="199"/>
        <v xml:space="preserve"> </v>
      </c>
      <c r="BF28" s="33">
        <v>6684</v>
      </c>
      <c r="BG28" s="33">
        <v>1114</v>
      </c>
      <c r="BH28" s="33"/>
      <c r="BI28" s="25">
        <f t="shared" si="132"/>
        <v>0.16666666666666666</v>
      </c>
      <c r="BJ28" s="25" t="str">
        <f t="shared" si="133"/>
        <v xml:space="preserve"> </v>
      </c>
      <c r="BK28" s="33"/>
      <c r="BL28" s="33"/>
      <c r="BM28" s="33"/>
      <c r="BN28" s="25" t="str">
        <f t="shared" si="177"/>
        <v xml:space="preserve"> </v>
      </c>
      <c r="BO28" s="25" t="str">
        <f t="shared" si="134"/>
        <v xml:space="preserve"> </v>
      </c>
      <c r="BP28" s="33"/>
      <c r="BQ28" s="33"/>
      <c r="BR28" s="33"/>
      <c r="BS28" s="25" t="str">
        <f t="shared" si="109"/>
        <v xml:space="preserve"> </v>
      </c>
      <c r="BT28" s="25" t="str">
        <f t="shared" si="171"/>
        <v xml:space="preserve"> </v>
      </c>
      <c r="BU28" s="33">
        <v>47000</v>
      </c>
      <c r="BV28" s="33"/>
      <c r="BW28" s="33"/>
      <c r="BX28" s="25" t="str">
        <f>IF(BV28&lt;=0," ",IF(BU28&lt;=0," ",IF(BV28/BU28*100&gt;200,"СВ.200",BV28/BU28)))</f>
        <v xml:space="preserve"> </v>
      </c>
      <c r="BY28" s="25" t="str">
        <f t="shared" si="136"/>
        <v xml:space="preserve"> </v>
      </c>
      <c r="BZ28" s="33"/>
      <c r="CA28" s="33"/>
      <c r="CB28" s="33"/>
      <c r="CC28" s="25" t="str">
        <f t="shared" si="178"/>
        <v xml:space="preserve"> </v>
      </c>
      <c r="CD28" s="25" t="str">
        <f t="shared" si="137"/>
        <v xml:space="preserve"> </v>
      </c>
      <c r="CE28" s="24">
        <f t="shared" si="200"/>
        <v>0</v>
      </c>
      <c r="CF28" s="24">
        <f t="shared" si="200"/>
        <v>0</v>
      </c>
      <c r="CG28" s="24">
        <f t="shared" si="200"/>
        <v>0</v>
      </c>
      <c r="CH28" s="25" t="str">
        <f t="shared" si="138"/>
        <v xml:space="preserve"> </v>
      </c>
      <c r="CI28" s="25" t="str">
        <f t="shared" si="156"/>
        <v xml:space="preserve"> </v>
      </c>
      <c r="CJ28" s="33"/>
      <c r="CK28" s="33"/>
      <c r="CL28" s="33"/>
      <c r="CM28" s="25" t="str">
        <f t="shared" si="139"/>
        <v xml:space="preserve"> </v>
      </c>
      <c r="CN28" s="25" t="str">
        <f t="shared" si="140"/>
        <v xml:space="preserve"> </v>
      </c>
      <c r="CO28" s="33"/>
      <c r="CP28" s="33"/>
      <c r="CQ28" s="33"/>
      <c r="CR28" s="25" t="str">
        <f t="shared" si="141"/>
        <v xml:space="preserve"> </v>
      </c>
      <c r="CS28" s="25" t="str">
        <f t="shared" si="142"/>
        <v xml:space="preserve"> </v>
      </c>
      <c r="CT28" s="33"/>
      <c r="CU28" s="33"/>
      <c r="CV28" s="33"/>
      <c r="CW28" s="25" t="str">
        <f t="shared" si="143"/>
        <v xml:space="preserve"> </v>
      </c>
      <c r="CX28" s="25" t="str">
        <f t="shared" si="144"/>
        <v xml:space="preserve"> </v>
      </c>
      <c r="CY28" s="33"/>
      <c r="CZ28" s="33"/>
      <c r="DA28" s="33"/>
      <c r="DB28" s="25" t="str">
        <f t="shared" si="114"/>
        <v xml:space="preserve"> </v>
      </c>
      <c r="DC28" s="25" t="str">
        <f t="shared" si="145"/>
        <v xml:space="preserve"> </v>
      </c>
      <c r="DD28" s="33"/>
      <c r="DE28" s="33"/>
      <c r="DF28" s="33">
        <v>1500</v>
      </c>
      <c r="DG28" s="25" t="str">
        <f t="shared" si="115"/>
        <v xml:space="preserve"> </v>
      </c>
      <c r="DH28" s="25">
        <f t="shared" si="146"/>
        <v>0</v>
      </c>
      <c r="DI28" s="33"/>
      <c r="DJ28" s="33"/>
      <c r="DK28" s="25" t="str">
        <f>IF(DI28=0," ",IF(DI28/DJ28*100&gt;200,"св.200",DI28/DJ28))</f>
        <v xml:space="preserve"> </v>
      </c>
      <c r="DL28" s="33"/>
      <c r="DM28" s="33"/>
      <c r="DN28" s="33"/>
      <c r="DO28" s="25" t="str">
        <f t="shared" si="116"/>
        <v xml:space="preserve"> </v>
      </c>
      <c r="DP28" s="25" t="str">
        <f t="shared" si="148"/>
        <v xml:space="preserve"> </v>
      </c>
      <c r="DQ28" s="33">
        <v>8429.4500000000007</v>
      </c>
      <c r="DR28" s="33"/>
      <c r="DS28" s="33"/>
      <c r="DT28" s="25" t="str">
        <f t="shared" si="117"/>
        <v xml:space="preserve"> </v>
      </c>
      <c r="DU28" s="25" t="str">
        <f t="shared" ref="DU28:DU55" si="204">IF(DS28=0," ",IF(DR28/DS28*100&gt;200,"св.200",DR28/DS28))</f>
        <v xml:space="preserve"> </v>
      </c>
    </row>
    <row r="29" spans="1:125" s="16" customFormat="1" ht="15.75" hidden="1" customHeight="1" outlineLevel="1">
      <c r="A29" s="15">
        <v>20</v>
      </c>
      <c r="B29" s="8" t="s">
        <v>86</v>
      </c>
      <c r="C29" s="24">
        <f t="shared" si="191"/>
        <v>2046550</v>
      </c>
      <c r="D29" s="24">
        <f t="shared" si="191"/>
        <v>372569.99000000005</v>
      </c>
      <c r="E29" s="24">
        <f t="shared" si="192"/>
        <v>185556.66</v>
      </c>
      <c r="F29" s="25">
        <f t="shared" si="94"/>
        <v>0.1820478317167917</v>
      </c>
      <c r="G29" s="25" t="str">
        <f t="shared" si="95"/>
        <v>св.200</v>
      </c>
      <c r="H29" s="14">
        <f t="shared" si="193"/>
        <v>2039550</v>
      </c>
      <c r="I29" s="21">
        <f t="shared" si="193"/>
        <v>368469.99000000005</v>
      </c>
      <c r="J29" s="14">
        <f t="shared" si="193"/>
        <v>184442.66</v>
      </c>
      <c r="K29" s="25">
        <f t="shared" si="96"/>
        <v>0.1806623961167905</v>
      </c>
      <c r="L29" s="25">
        <f t="shared" si="121"/>
        <v>1.9977481890577811</v>
      </c>
      <c r="M29" s="33">
        <v>104250</v>
      </c>
      <c r="N29" s="33">
        <v>21019.59</v>
      </c>
      <c r="O29" s="33">
        <v>53641.2</v>
      </c>
      <c r="P29" s="25">
        <f t="shared" si="97"/>
        <v>0.20162676258992807</v>
      </c>
      <c r="Q29" s="25">
        <f t="shared" si="122"/>
        <v>0.39185532762130604</v>
      </c>
      <c r="R29" s="33"/>
      <c r="S29" s="33"/>
      <c r="T29" s="33"/>
      <c r="U29" s="25" t="str">
        <f t="shared" si="98"/>
        <v xml:space="preserve"> </v>
      </c>
      <c r="V29" s="25" t="str">
        <f t="shared" si="194"/>
        <v xml:space="preserve"> </v>
      </c>
      <c r="W29" s="33"/>
      <c r="X29" s="33"/>
      <c r="Y29" s="33"/>
      <c r="Z29" s="25" t="str">
        <f t="shared" si="99"/>
        <v xml:space="preserve"> </v>
      </c>
      <c r="AA29" s="25" t="str">
        <f t="shared" si="124"/>
        <v xml:space="preserve"> </v>
      </c>
      <c r="AB29" s="33">
        <v>160000</v>
      </c>
      <c r="AC29" s="33">
        <v>17525.95</v>
      </c>
      <c r="AD29" s="33">
        <v>3412.66</v>
      </c>
      <c r="AE29" s="25">
        <f t="shared" si="100"/>
        <v>0.10953718750000001</v>
      </c>
      <c r="AF29" s="25" t="str">
        <f t="shared" si="125"/>
        <v>св.200</v>
      </c>
      <c r="AG29" s="33">
        <v>1775000</v>
      </c>
      <c r="AH29" s="33">
        <v>329724.45</v>
      </c>
      <c r="AI29" s="33">
        <v>127188.8</v>
      </c>
      <c r="AJ29" s="25">
        <f t="shared" si="101"/>
        <v>0.18576025352112677</v>
      </c>
      <c r="AK29" s="25" t="str">
        <f t="shared" si="126"/>
        <v>св.200</v>
      </c>
      <c r="AL29" s="33">
        <v>300</v>
      </c>
      <c r="AM29" s="33">
        <v>200</v>
      </c>
      <c r="AN29" s="33">
        <v>200</v>
      </c>
      <c r="AO29" s="25">
        <f t="shared" si="202"/>
        <v>0.66666666666666663</v>
      </c>
      <c r="AP29" s="25">
        <f t="shared" si="203"/>
        <v>1</v>
      </c>
      <c r="AQ29" s="53">
        <f t="shared" si="201"/>
        <v>7000</v>
      </c>
      <c r="AR29" s="53">
        <f t="shared" si="197"/>
        <v>4100</v>
      </c>
      <c r="AS29" s="53">
        <f t="shared" si="198"/>
        <v>1114</v>
      </c>
      <c r="AT29" s="25">
        <f t="shared" si="103"/>
        <v>0.58571428571428574</v>
      </c>
      <c r="AU29" s="25" t="str">
        <f t="shared" si="128"/>
        <v>св.200</v>
      </c>
      <c r="AV29" s="33"/>
      <c r="AW29" s="33"/>
      <c r="AX29" s="33"/>
      <c r="AY29" s="25" t="str">
        <f t="shared" si="104"/>
        <v xml:space="preserve"> </v>
      </c>
      <c r="AZ29" s="25" t="str">
        <f t="shared" si="129"/>
        <v xml:space="preserve"> </v>
      </c>
      <c r="BA29" s="33"/>
      <c r="BB29" s="33"/>
      <c r="BC29" s="33"/>
      <c r="BD29" s="25" t="str">
        <f t="shared" si="130"/>
        <v xml:space="preserve"> </v>
      </c>
      <c r="BE29" s="25" t="str">
        <f t="shared" si="199"/>
        <v xml:space="preserve"> </v>
      </c>
      <c r="BF29" s="33"/>
      <c r="BG29" s="33"/>
      <c r="BH29" s="33">
        <v>1114</v>
      </c>
      <c r="BI29" s="25" t="str">
        <f t="shared" si="132"/>
        <v xml:space="preserve"> </v>
      </c>
      <c r="BJ29" s="25">
        <f t="shared" si="133"/>
        <v>0</v>
      </c>
      <c r="BK29" s="33"/>
      <c r="BL29" s="33"/>
      <c r="BM29" s="33"/>
      <c r="BN29" s="25" t="str">
        <f t="shared" si="177"/>
        <v xml:space="preserve"> </v>
      </c>
      <c r="BO29" s="25" t="str">
        <f t="shared" si="134"/>
        <v xml:space="preserve"> </v>
      </c>
      <c r="BP29" s="33"/>
      <c r="BQ29" s="33"/>
      <c r="BR29" s="33"/>
      <c r="BS29" s="25" t="str">
        <f t="shared" si="109"/>
        <v xml:space="preserve"> </v>
      </c>
      <c r="BT29" s="25" t="str">
        <f t="shared" si="171"/>
        <v xml:space="preserve"> </v>
      </c>
      <c r="BU29" s="33">
        <v>1000</v>
      </c>
      <c r="BV29" s="33">
        <v>2600</v>
      </c>
      <c r="BW29" s="33"/>
      <c r="BX29" s="25" t="str">
        <f>IF(BV29&lt;=0," ",IF(BU29&lt;=0," ",IF(BV29/BU29*100&gt;200,"СВ.200",BV29/BU29)))</f>
        <v>СВ.200</v>
      </c>
      <c r="BY29" s="25" t="str">
        <f t="shared" si="136"/>
        <v xml:space="preserve"> </v>
      </c>
      <c r="BZ29" s="33"/>
      <c r="CA29" s="33"/>
      <c r="CB29" s="33"/>
      <c r="CC29" s="25" t="str">
        <f t="shared" si="178"/>
        <v xml:space="preserve"> </v>
      </c>
      <c r="CD29" s="25" t="str">
        <f t="shared" si="137"/>
        <v xml:space="preserve"> </v>
      </c>
      <c r="CE29" s="24">
        <f t="shared" si="200"/>
        <v>0</v>
      </c>
      <c r="CF29" s="24">
        <f t="shared" si="200"/>
        <v>0</v>
      </c>
      <c r="CG29" s="24">
        <f t="shared" si="200"/>
        <v>0</v>
      </c>
      <c r="CH29" s="25" t="str">
        <f t="shared" si="138"/>
        <v xml:space="preserve"> </v>
      </c>
      <c r="CI29" s="25" t="str">
        <f t="shared" si="156"/>
        <v xml:space="preserve"> </v>
      </c>
      <c r="CJ29" s="33"/>
      <c r="CK29" s="33"/>
      <c r="CL29" s="33"/>
      <c r="CM29" s="25" t="str">
        <f t="shared" si="139"/>
        <v xml:space="preserve"> </v>
      </c>
      <c r="CN29" s="25" t="str">
        <f t="shared" si="140"/>
        <v xml:space="preserve"> </v>
      </c>
      <c r="CO29" s="33"/>
      <c r="CP29" s="33"/>
      <c r="CQ29" s="33"/>
      <c r="CR29" s="25" t="str">
        <f t="shared" si="141"/>
        <v xml:space="preserve"> </v>
      </c>
      <c r="CS29" s="25" t="str">
        <f t="shared" si="142"/>
        <v xml:space="preserve"> </v>
      </c>
      <c r="CT29" s="33"/>
      <c r="CU29" s="33"/>
      <c r="CV29" s="33"/>
      <c r="CW29" s="25" t="str">
        <f t="shared" si="143"/>
        <v xml:space="preserve"> </v>
      </c>
      <c r="CX29" s="25" t="str">
        <f t="shared" si="144"/>
        <v xml:space="preserve"> </v>
      </c>
      <c r="CY29" s="33"/>
      <c r="CZ29" s="33"/>
      <c r="DA29" s="33"/>
      <c r="DB29" s="25" t="str">
        <f t="shared" si="114"/>
        <v xml:space="preserve"> </v>
      </c>
      <c r="DC29" s="25" t="str">
        <f t="shared" si="145"/>
        <v xml:space="preserve"> </v>
      </c>
      <c r="DD29" s="33">
        <v>6000</v>
      </c>
      <c r="DE29" s="33">
        <v>2000</v>
      </c>
      <c r="DF29" s="33"/>
      <c r="DG29" s="25">
        <f t="shared" si="115"/>
        <v>0.33333333333333331</v>
      </c>
      <c r="DH29" s="25" t="str">
        <f t="shared" si="146"/>
        <v xml:space="preserve"> </v>
      </c>
      <c r="DI29" s="33">
        <v>-500</v>
      </c>
      <c r="DJ29" s="33"/>
      <c r="DK29" s="25" t="str">
        <f t="shared" si="147"/>
        <v xml:space="preserve"> </v>
      </c>
      <c r="DL29" s="33"/>
      <c r="DM29" s="33"/>
      <c r="DN29" s="33"/>
      <c r="DO29" s="25" t="str">
        <f t="shared" si="116"/>
        <v xml:space="preserve"> </v>
      </c>
      <c r="DP29" s="25" t="str">
        <f t="shared" si="148"/>
        <v xml:space="preserve"> </v>
      </c>
      <c r="DQ29" s="33"/>
      <c r="DR29" s="33"/>
      <c r="DS29" s="33"/>
      <c r="DT29" s="25" t="str">
        <f t="shared" si="117"/>
        <v xml:space="preserve"> </v>
      </c>
      <c r="DU29" s="25" t="str">
        <f t="shared" si="204"/>
        <v xml:space="preserve"> </v>
      </c>
    </row>
    <row r="30" spans="1:125" s="18" customFormat="1" ht="15.75" hidden="1">
      <c r="A30" s="17"/>
      <c r="B30" s="7" t="s">
        <v>126</v>
      </c>
      <c r="C30" s="28">
        <f>SUM(C31:C41)</f>
        <v>95609850</v>
      </c>
      <c r="D30" s="28">
        <f>SUM(D31:D41)</f>
        <v>17096219.149999999</v>
      </c>
      <c r="E30" s="28">
        <f>SUM(E31:E41)</f>
        <v>14029455.84</v>
      </c>
      <c r="F30" s="23">
        <f t="shared" si="94"/>
        <v>0.17881232059249125</v>
      </c>
      <c r="G30" s="23">
        <f t="shared" si="95"/>
        <v>1.2185946015993161</v>
      </c>
      <c r="H30" s="22">
        <f t="shared" ref="H30" si="205">SUM(H31:H41)</f>
        <v>91494650</v>
      </c>
      <c r="I30" s="43">
        <f>SUM(I31:I41)</f>
        <v>15766111.569999998</v>
      </c>
      <c r="J30" s="22">
        <f>SUM(J31:J41)</f>
        <v>12817427.219999999</v>
      </c>
      <c r="K30" s="23">
        <f t="shared" si="96"/>
        <v>0.17231730565666953</v>
      </c>
      <c r="L30" s="23">
        <f t="shared" si="121"/>
        <v>1.2300527476683421</v>
      </c>
      <c r="M30" s="22">
        <f>SUM(M31:M41)</f>
        <v>26882250</v>
      </c>
      <c r="N30" s="22">
        <f>SUM(N31:N41)</f>
        <v>6318782.0599999996</v>
      </c>
      <c r="O30" s="56">
        <f>SUM(O31:O41)</f>
        <v>5852103.5300000003</v>
      </c>
      <c r="P30" s="23">
        <f t="shared" si="97"/>
        <v>0.23505406206697727</v>
      </c>
      <c r="Q30" s="23">
        <f t="shared" si="122"/>
        <v>1.0797454330067191</v>
      </c>
      <c r="R30" s="56">
        <f>SUM(R31:R41)</f>
        <v>0</v>
      </c>
      <c r="S30" s="56">
        <f>SUM(S31:S41)</f>
        <v>0</v>
      </c>
      <c r="T30" s="56">
        <f>SUM(T31:T41)</f>
        <v>0</v>
      </c>
      <c r="U30" s="23" t="str">
        <f t="shared" si="98"/>
        <v xml:space="preserve"> </v>
      </c>
      <c r="V30" s="23" t="str">
        <f t="shared" si="123"/>
        <v xml:space="preserve"> </v>
      </c>
      <c r="W30" s="56">
        <f>SUM(W31:W41)</f>
        <v>43500</v>
      </c>
      <c r="X30" s="56">
        <f>SUM(X31:X41)</f>
        <v>17180.629999999997</v>
      </c>
      <c r="Y30" s="56">
        <f>SUM(Y31:Y41)</f>
        <v>21981.899999999998</v>
      </c>
      <c r="Z30" s="23">
        <f t="shared" si="99"/>
        <v>0.39495701149425283</v>
      </c>
      <c r="AA30" s="23">
        <f t="shared" si="124"/>
        <v>0.78158075507576685</v>
      </c>
      <c r="AB30" s="56">
        <f>SUM(AB31:AB41)</f>
        <v>6502000</v>
      </c>
      <c r="AC30" s="56">
        <f>SUM(AC31:AC41)</f>
        <v>549904.84</v>
      </c>
      <c r="AD30" s="56">
        <f>SUM(AD31:AD41)</f>
        <v>330210.88999999996</v>
      </c>
      <c r="AE30" s="23">
        <f t="shared" si="100"/>
        <v>8.4574721624115654E-2</v>
      </c>
      <c r="AF30" s="23">
        <f t="shared" si="125"/>
        <v>1.6653140664137396</v>
      </c>
      <c r="AG30" s="56">
        <f>SUM(AG31:AG41)</f>
        <v>58040000</v>
      </c>
      <c r="AH30" s="56">
        <f>SUM(AH31:AH41)</f>
        <v>8878144.0399999991</v>
      </c>
      <c r="AI30" s="56">
        <f>SUM(AI31:AI41)</f>
        <v>6608230.8999999985</v>
      </c>
      <c r="AJ30" s="23">
        <f t="shared" si="101"/>
        <v>0.15296595520330805</v>
      </c>
      <c r="AK30" s="23">
        <f t="shared" si="126"/>
        <v>1.3434978550764625</v>
      </c>
      <c r="AL30" s="56">
        <f>SUM(AL31:AL41)</f>
        <v>26900</v>
      </c>
      <c r="AM30" s="56">
        <f>SUM(AM31:AM41)</f>
        <v>2100</v>
      </c>
      <c r="AN30" s="56">
        <f>SUM(AN31:AN41)</f>
        <v>4900</v>
      </c>
      <c r="AO30" s="23">
        <f t="shared" si="182"/>
        <v>7.8066914498141265E-2</v>
      </c>
      <c r="AP30" s="23">
        <f t="shared" si="127"/>
        <v>0.42857142857142855</v>
      </c>
      <c r="AQ30" s="56">
        <f>SUM(AQ31:AQ41)</f>
        <v>4115200</v>
      </c>
      <c r="AR30" s="56">
        <f t="shared" ref="AR30:AS30" si="206">SUM(AR31:AR41)</f>
        <v>1330107.58</v>
      </c>
      <c r="AS30" s="56">
        <f t="shared" si="206"/>
        <v>1212028.6199999999</v>
      </c>
      <c r="AT30" s="23">
        <f t="shared" si="103"/>
        <v>0.32321821053654748</v>
      </c>
      <c r="AU30" s="23">
        <f t="shared" si="128"/>
        <v>1.0974225839650553</v>
      </c>
      <c r="AV30" s="56">
        <f>SUM(AV31:AV41)</f>
        <v>0</v>
      </c>
      <c r="AW30" s="56">
        <f>SUM(AW31:AW41)</f>
        <v>0</v>
      </c>
      <c r="AX30" s="56">
        <f>SUM(AX31:AX41)</f>
        <v>0</v>
      </c>
      <c r="AY30" s="23" t="str">
        <f t="shared" si="104"/>
        <v xml:space="preserve"> </v>
      </c>
      <c r="AZ30" s="23" t="str">
        <f t="shared" si="129"/>
        <v xml:space="preserve"> </v>
      </c>
      <c r="BA30" s="56">
        <f>SUM(BA31:BA41)</f>
        <v>2400</v>
      </c>
      <c r="BB30" s="56">
        <f>SUM(BB31:BB41)</f>
        <v>110.76</v>
      </c>
      <c r="BC30" s="56">
        <f>SUM(BC31:BC41)</f>
        <v>301.75</v>
      </c>
      <c r="BD30" s="23">
        <f t="shared" si="130"/>
        <v>4.6150000000000004E-2</v>
      </c>
      <c r="BE30" s="23">
        <f t="shared" si="199"/>
        <v>0.36705882352941177</v>
      </c>
      <c r="BF30" s="56">
        <f>SUM(BF31:BF41)</f>
        <v>15600</v>
      </c>
      <c r="BG30" s="56">
        <f>SUM(BG31:BG41)</f>
        <v>60353.49</v>
      </c>
      <c r="BH30" s="56">
        <f>SUM(BH31:BH41)</f>
        <v>0</v>
      </c>
      <c r="BI30" s="23" t="str">
        <f t="shared" si="132"/>
        <v>СВ.200</v>
      </c>
      <c r="BJ30" s="23" t="str">
        <f t="shared" si="133"/>
        <v xml:space="preserve"> </v>
      </c>
      <c r="BK30" s="56">
        <f>SUM(BK31:BK41)</f>
        <v>85100</v>
      </c>
      <c r="BL30" s="56">
        <f>SUM(BL31:BL41)</f>
        <v>8211.7999999999993</v>
      </c>
      <c r="BM30" s="56">
        <f>SUM(BM31:BM41)</f>
        <v>46971.199999999997</v>
      </c>
      <c r="BN30" s="23">
        <f t="shared" si="177"/>
        <v>9.6495887191539356E-2</v>
      </c>
      <c r="BO30" s="23">
        <f t="shared" si="134"/>
        <v>0.17482627652689306</v>
      </c>
      <c r="BP30" s="56">
        <f>SUM(BP31:BP41)</f>
        <v>3205000</v>
      </c>
      <c r="BQ30" s="56">
        <f>SUM(BQ31:BQ41)</f>
        <v>996404.64999999991</v>
      </c>
      <c r="BR30" s="56">
        <f>SUM(BR31:BR41)</f>
        <v>911249.34</v>
      </c>
      <c r="BS30" s="23">
        <f t="shared" si="109"/>
        <v>0.3108906864274571</v>
      </c>
      <c r="BT30" s="23">
        <f t="shared" si="171"/>
        <v>1.0934489675460286</v>
      </c>
      <c r="BU30" s="56">
        <f>SUM(BU31:BU41)</f>
        <v>807100</v>
      </c>
      <c r="BV30" s="56">
        <f>SUM(BV31:BV41)</f>
        <v>173377.56999999998</v>
      </c>
      <c r="BW30" s="56">
        <f>SUM(BW31:BW41)</f>
        <v>161482.32999999999</v>
      </c>
      <c r="BX30" s="23">
        <f t="shared" si="111"/>
        <v>0.21481547515797297</v>
      </c>
      <c r="BY30" s="23">
        <f t="shared" si="136"/>
        <v>1.0736627964186545</v>
      </c>
      <c r="BZ30" s="56">
        <f>SUM(BZ31:BZ41)</f>
        <v>0</v>
      </c>
      <c r="CA30" s="56">
        <f>SUM(CA31:CA41)</f>
        <v>0</v>
      </c>
      <c r="CB30" s="56">
        <f>SUM(CB31:CB41)</f>
        <v>50000</v>
      </c>
      <c r="CC30" s="23" t="str">
        <f t="shared" si="178"/>
        <v xml:space="preserve"> </v>
      </c>
      <c r="CD30" s="23">
        <f t="shared" si="137"/>
        <v>0</v>
      </c>
      <c r="CE30" s="28">
        <f>SUM(CE31:CE41)</f>
        <v>0</v>
      </c>
      <c r="CF30" s="28">
        <f>SUM(CF31:CF41)</f>
        <v>0</v>
      </c>
      <c r="CG30" s="28">
        <f>SUM(CG31:CG41)</f>
        <v>0</v>
      </c>
      <c r="CH30" s="23" t="str">
        <f t="shared" si="138"/>
        <v xml:space="preserve"> </v>
      </c>
      <c r="CI30" s="23" t="str">
        <f t="shared" si="156"/>
        <v xml:space="preserve"> </v>
      </c>
      <c r="CJ30" s="56">
        <f>SUM(CJ31:CJ41)</f>
        <v>0</v>
      </c>
      <c r="CK30" s="56">
        <f>SUM(CK31:CK41)</f>
        <v>0</v>
      </c>
      <c r="CL30" s="56">
        <f>SUM(CL31:CL41)</f>
        <v>0</v>
      </c>
      <c r="CM30" s="23" t="str">
        <f t="shared" si="139"/>
        <v xml:space="preserve"> </v>
      </c>
      <c r="CN30" s="23" t="str">
        <f t="shared" si="140"/>
        <v xml:space="preserve"> </v>
      </c>
      <c r="CO30" s="56">
        <f>SUM(CO31:CO41)</f>
        <v>0</v>
      </c>
      <c r="CP30" s="56">
        <f>SUM(CP31:CP41)</f>
        <v>0</v>
      </c>
      <c r="CQ30" s="56">
        <f>SUM(CQ31:CQ41)</f>
        <v>0</v>
      </c>
      <c r="CR30" s="23" t="str">
        <f t="shared" si="141"/>
        <v xml:space="preserve"> </v>
      </c>
      <c r="CS30" s="23" t="str">
        <f t="shared" si="142"/>
        <v xml:space="preserve"> </v>
      </c>
      <c r="CT30" s="56">
        <f>SUM(CT31:CT41)</f>
        <v>0</v>
      </c>
      <c r="CU30" s="56">
        <f>SUM(CU31:CU41)</f>
        <v>0</v>
      </c>
      <c r="CV30" s="56">
        <f>SUM(CV31:CV41)</f>
        <v>0</v>
      </c>
      <c r="CW30" s="45" t="str">
        <f t="shared" si="143"/>
        <v xml:space="preserve"> </v>
      </c>
      <c r="CX30" s="45" t="str">
        <f t="shared" si="144"/>
        <v xml:space="preserve"> </v>
      </c>
      <c r="CY30" s="56">
        <f>SUM(CY31:CY41)</f>
        <v>0</v>
      </c>
      <c r="CZ30" s="56">
        <f>SUM(CZ31:CZ41)</f>
        <v>0</v>
      </c>
      <c r="DA30" s="56">
        <f>SUM(DA31:DA41)</f>
        <v>0</v>
      </c>
      <c r="DB30" s="23" t="str">
        <f t="shared" si="114"/>
        <v xml:space="preserve"> </v>
      </c>
      <c r="DC30" s="23" t="str">
        <f t="shared" si="145"/>
        <v xml:space="preserve"> </v>
      </c>
      <c r="DD30" s="56">
        <f>SUM(DD31:DD41)</f>
        <v>0</v>
      </c>
      <c r="DE30" s="56">
        <f>SUM(DE31:DE41)</f>
        <v>87329.39</v>
      </c>
      <c r="DF30" s="56">
        <f>SUM(DF31:DF41)</f>
        <v>0</v>
      </c>
      <c r="DG30" s="23" t="str">
        <f t="shared" ref="DG30" si="207">IF(DE30&lt;=0," ",IF(DD30&lt;=0," ",IF(DE30/DD30*100&gt;200,"СВ.200",DE30/DD30)))</f>
        <v xml:space="preserve"> </v>
      </c>
      <c r="DH30" s="23" t="str">
        <f t="shared" ref="DH30" si="208">IF(DF30=0," ",IF(DE30/DF30*100&gt;200,"св.200",DE30/DF30))</f>
        <v xml:space="preserve"> </v>
      </c>
      <c r="DI30" s="56">
        <f>SUM(DI31:DI41)</f>
        <v>4319.92</v>
      </c>
      <c r="DJ30" s="56">
        <f>SUM(DJ31:DJ41)</f>
        <v>42024</v>
      </c>
      <c r="DK30" s="23">
        <f t="shared" si="147"/>
        <v>0.10279649723967257</v>
      </c>
      <c r="DL30" s="56">
        <f>SUM(DL31:DL41)</f>
        <v>0</v>
      </c>
      <c r="DM30" s="56">
        <f>SUM(DM31:DM41)</f>
        <v>0</v>
      </c>
      <c r="DN30" s="56">
        <f>SUM(DN31:DN41)</f>
        <v>0</v>
      </c>
      <c r="DO30" s="23" t="str">
        <f t="shared" si="116"/>
        <v xml:space="preserve"> </v>
      </c>
      <c r="DP30" s="23" t="str">
        <f t="shared" si="148"/>
        <v xml:space="preserve"> </v>
      </c>
      <c r="DQ30" s="56">
        <f>SUM(DQ31:DQ41)</f>
        <v>0</v>
      </c>
      <c r="DR30" s="56">
        <f>SUM(DR31:DR41)</f>
        <v>0</v>
      </c>
      <c r="DS30" s="56">
        <f>SUM(DS31:DS41)</f>
        <v>0</v>
      </c>
      <c r="DT30" s="23" t="str">
        <f t="shared" si="117"/>
        <v xml:space="preserve"> </v>
      </c>
      <c r="DU30" s="23" t="str">
        <f t="shared" si="204"/>
        <v xml:space="preserve"> </v>
      </c>
    </row>
    <row r="31" spans="1:125" s="31" customFormat="1" ht="16.5" hidden="1" customHeight="1" outlineLevel="1">
      <c r="A31" s="15">
        <f>A29+1</f>
        <v>21</v>
      </c>
      <c r="B31" s="8" t="s">
        <v>73</v>
      </c>
      <c r="C31" s="24">
        <f t="shared" ref="C31:C41" si="209">H31+AQ31</f>
        <v>2799000</v>
      </c>
      <c r="D31" s="24">
        <f t="shared" ref="D31:D41" si="210">I31+AR31</f>
        <v>319388.79000000004</v>
      </c>
      <c r="E31" s="24">
        <f t="shared" ref="E31:E41" si="211">J31+AS31</f>
        <v>823326.39</v>
      </c>
      <c r="F31" s="25">
        <f t="shared" si="94"/>
        <v>0.11410817792068598</v>
      </c>
      <c r="G31" s="25">
        <f t="shared" si="95"/>
        <v>0.38792487873490855</v>
      </c>
      <c r="H31" s="14">
        <f>W31++AG31+M31+AB31+AL31+R31</f>
        <v>2739000</v>
      </c>
      <c r="I31" s="21">
        <f>X31++AH31+N31+AC31+AM31+S31</f>
        <v>285496.2</v>
      </c>
      <c r="J31" s="14">
        <f>Y31++AI31+O31+AD31+AN31+T31</f>
        <v>791279.48</v>
      </c>
      <c r="K31" s="25">
        <f t="shared" si="96"/>
        <v>0.10423373493975904</v>
      </c>
      <c r="L31" s="25">
        <f t="shared" si="121"/>
        <v>0.36080323983632184</v>
      </c>
      <c r="M31" s="33">
        <v>311500</v>
      </c>
      <c r="N31" s="33">
        <v>67322.44</v>
      </c>
      <c r="O31" s="33">
        <v>56010.15</v>
      </c>
      <c r="P31" s="25">
        <f t="shared" si="97"/>
        <v>0.21612340288924559</v>
      </c>
      <c r="Q31" s="25">
        <f t="shared" si="122"/>
        <v>1.2019685717677957</v>
      </c>
      <c r="R31" s="33"/>
      <c r="S31" s="33"/>
      <c r="T31" s="33"/>
      <c r="U31" s="25" t="str">
        <f t="shared" si="98"/>
        <v xml:space="preserve"> </v>
      </c>
      <c r="V31" s="25" t="str">
        <f t="shared" ref="V31:V41" si="212">IF(S31=0," ",IF(S31/T31*100&gt;200,"св.200",S31/T31))</f>
        <v xml:space="preserve"> </v>
      </c>
      <c r="W31" s="33">
        <v>27000</v>
      </c>
      <c r="X31" s="33">
        <v>10012.129999999999</v>
      </c>
      <c r="Y31" s="33">
        <v>19617</v>
      </c>
      <c r="Z31" s="25">
        <f t="shared" si="99"/>
        <v>0.37081962962962961</v>
      </c>
      <c r="AA31" s="25">
        <f t="shared" ref="AA31:AA37" si="213">IF(X31=0," ",IF(X31/Y31*100&gt;200,"св.200",X31/Y31))</f>
        <v>0.51038028240811539</v>
      </c>
      <c r="AB31" s="33">
        <v>200000</v>
      </c>
      <c r="AC31" s="33">
        <v>31113.439999999999</v>
      </c>
      <c r="AD31" s="33">
        <v>-22881.56</v>
      </c>
      <c r="AE31" s="25">
        <f t="shared" si="100"/>
        <v>0.15556719999999999</v>
      </c>
      <c r="AF31" s="25">
        <f t="shared" si="125"/>
        <v>-1.3597604359143345</v>
      </c>
      <c r="AG31" s="33">
        <v>2200000</v>
      </c>
      <c r="AH31" s="33">
        <v>176748.19</v>
      </c>
      <c r="AI31" s="33">
        <v>738533.89</v>
      </c>
      <c r="AJ31" s="25">
        <f t="shared" si="101"/>
        <v>8.0340086363636362E-2</v>
      </c>
      <c r="AK31" s="25">
        <f t="shared" si="126"/>
        <v>0.23932305936563047</v>
      </c>
      <c r="AL31" s="33">
        <v>500</v>
      </c>
      <c r="AM31" s="33">
        <v>300</v>
      </c>
      <c r="AN31" s="33"/>
      <c r="AO31" s="25">
        <f t="shared" ref="AO31:AO36" si="214">IF(AM31&lt;=0," ",IF(AL31&lt;=0," ",IF(AM31/AL31*100&gt;200,"СВ.200",AM31/AL31)))</f>
        <v>0.6</v>
      </c>
      <c r="AP31" s="25" t="str">
        <f t="shared" ref="AP31:AP36" si="215">IF(AN31=0," ",IF(AM31/AN31*100&gt;200,"св.200",AM31/AN31))</f>
        <v xml:space="preserve"> </v>
      </c>
      <c r="AQ31" s="53">
        <f t="shared" ref="AQ31:AQ41" si="216">AV31+BA31+BF31+BK31+BP31+BU31+BZ31+CE31+CY31+DD31+DL31+CT31+DQ31</f>
        <v>60000</v>
      </c>
      <c r="AR31" s="53">
        <f t="shared" ref="AR31:AR41" si="217">AW31+BB31+BG31+BL31+BQ31+BV31+CA31+CF31+CZ31+DE31+DM31+CU31+DI31+DR31</f>
        <v>33892.589999999997</v>
      </c>
      <c r="AS31" s="53">
        <f t="shared" ref="AS31:AS41" si="218">AX31+BC31+BH31+BM31+BR31+BW31+CB31+CG31+DA31+DF31+DN31+CV31+DJ31</f>
        <v>32046.91</v>
      </c>
      <c r="AT31" s="25">
        <f t="shared" si="103"/>
        <v>0.56487649999999989</v>
      </c>
      <c r="AU31" s="25">
        <f t="shared" si="128"/>
        <v>1.0575930721557865</v>
      </c>
      <c r="AV31" s="33"/>
      <c r="AW31" s="33"/>
      <c r="AX31" s="33"/>
      <c r="AY31" s="25" t="str">
        <f t="shared" si="104"/>
        <v xml:space="preserve"> </v>
      </c>
      <c r="AZ31" s="25" t="str">
        <f t="shared" si="129"/>
        <v xml:space="preserve"> </v>
      </c>
      <c r="BA31" s="33"/>
      <c r="BB31" s="33"/>
      <c r="BC31" s="33"/>
      <c r="BD31" s="25" t="str">
        <f t="shared" si="130"/>
        <v xml:space="preserve"> </v>
      </c>
      <c r="BE31" s="25" t="str">
        <f t="shared" si="199"/>
        <v xml:space="preserve"> </v>
      </c>
      <c r="BF31" s="33"/>
      <c r="BG31" s="33"/>
      <c r="BH31" s="33"/>
      <c r="BI31" s="25" t="str">
        <f t="shared" si="132"/>
        <v xml:space="preserve"> </v>
      </c>
      <c r="BJ31" s="25" t="str">
        <f t="shared" si="133"/>
        <v xml:space="preserve"> </v>
      </c>
      <c r="BK31" s="33"/>
      <c r="BL31" s="33"/>
      <c r="BM31" s="33"/>
      <c r="BN31" s="25" t="str">
        <f t="shared" si="177"/>
        <v xml:space="preserve"> </v>
      </c>
      <c r="BO31" s="25" t="str">
        <f t="shared" si="134"/>
        <v xml:space="preserve"> </v>
      </c>
      <c r="BP31" s="33">
        <v>60000</v>
      </c>
      <c r="BQ31" s="33">
        <v>33892.589999999997</v>
      </c>
      <c r="BR31" s="33">
        <v>32032.880000000001</v>
      </c>
      <c r="BS31" s="25">
        <f t="shared" si="109"/>
        <v>0.56487649999999989</v>
      </c>
      <c r="BT31" s="25">
        <f t="shared" si="171"/>
        <v>1.0580562846675039</v>
      </c>
      <c r="BU31" s="33"/>
      <c r="BV31" s="33"/>
      <c r="BW31" s="33">
        <v>14.03</v>
      </c>
      <c r="BX31" s="25" t="str">
        <f t="shared" ref="BX31:BX34" si="219">IF(BV31&lt;=0," ",IF(BU31&lt;=0," ",IF(BV31/BU31*100&gt;200,"СВ.200",BV31/BU31)))</f>
        <v xml:space="preserve"> </v>
      </c>
      <c r="BY31" s="25" t="str">
        <f t="shared" ref="BY31:BY34" si="220">IF(BV31=0," ",IF(BV31/BW31*100&gt;200,"св.200",BV31/BW31))</f>
        <v xml:space="preserve"> </v>
      </c>
      <c r="BZ31" s="33"/>
      <c r="CA31" s="33"/>
      <c r="CB31" s="33"/>
      <c r="CC31" s="25" t="str">
        <f t="shared" si="178"/>
        <v xml:space="preserve"> </v>
      </c>
      <c r="CD31" s="25" t="str">
        <f t="shared" si="137"/>
        <v xml:space="preserve"> </v>
      </c>
      <c r="CE31" s="24">
        <f t="shared" ref="CE31:CG41" si="221">CJ31+CO31</f>
        <v>0</v>
      </c>
      <c r="CF31" s="24">
        <f t="shared" si="221"/>
        <v>0</v>
      </c>
      <c r="CG31" s="24">
        <f t="shared" si="221"/>
        <v>0</v>
      </c>
      <c r="CH31" s="35" t="str">
        <f t="shared" si="138"/>
        <v xml:space="preserve"> </v>
      </c>
      <c r="CI31" s="25" t="str">
        <f t="shared" si="156"/>
        <v xml:space="preserve"> </v>
      </c>
      <c r="CJ31" s="33"/>
      <c r="CK31" s="33"/>
      <c r="CL31" s="33"/>
      <c r="CM31" s="25" t="str">
        <f t="shared" si="139"/>
        <v xml:space="preserve"> </v>
      </c>
      <c r="CN31" s="25" t="str">
        <f t="shared" si="140"/>
        <v xml:space="preserve"> </v>
      </c>
      <c r="CO31" s="33"/>
      <c r="CP31" s="33"/>
      <c r="CQ31" s="33"/>
      <c r="CR31" s="25" t="str">
        <f t="shared" si="141"/>
        <v xml:space="preserve"> </v>
      </c>
      <c r="CS31" s="25" t="str">
        <f t="shared" si="142"/>
        <v xml:space="preserve"> </v>
      </c>
      <c r="CT31" s="33"/>
      <c r="CU31" s="33"/>
      <c r="CV31" s="33"/>
      <c r="CW31" s="25" t="str">
        <f t="shared" si="143"/>
        <v xml:space="preserve"> </v>
      </c>
      <c r="CX31" s="25" t="str">
        <f t="shared" si="144"/>
        <v xml:space="preserve"> </v>
      </c>
      <c r="CY31" s="33"/>
      <c r="CZ31" s="33"/>
      <c r="DA31" s="33"/>
      <c r="DB31" s="25" t="str">
        <f t="shared" si="114"/>
        <v xml:space="preserve"> </v>
      </c>
      <c r="DC31" s="25" t="str">
        <f t="shared" si="145"/>
        <v xml:space="preserve"> </v>
      </c>
      <c r="DD31" s="33"/>
      <c r="DE31" s="33"/>
      <c r="DF31" s="33"/>
      <c r="DG31" s="25" t="str">
        <f t="shared" si="115"/>
        <v xml:space="preserve"> </v>
      </c>
      <c r="DH31" s="25" t="str">
        <f t="shared" si="146"/>
        <v xml:space="preserve"> </v>
      </c>
      <c r="DI31" s="33"/>
      <c r="DJ31" s="33"/>
      <c r="DK31" s="25" t="str">
        <f t="shared" si="147"/>
        <v xml:space="preserve"> </v>
      </c>
      <c r="DL31" s="33"/>
      <c r="DM31" s="33"/>
      <c r="DN31" s="33"/>
      <c r="DO31" s="25" t="str">
        <f t="shared" si="116"/>
        <v xml:space="preserve"> </v>
      </c>
      <c r="DP31" s="25" t="str">
        <f t="shared" si="148"/>
        <v xml:space="preserve"> </v>
      </c>
      <c r="DQ31" s="33"/>
      <c r="DR31" s="33"/>
      <c r="DS31" s="33"/>
      <c r="DT31" s="25" t="str">
        <f t="shared" si="117"/>
        <v xml:space="preserve"> </v>
      </c>
      <c r="DU31" s="25" t="str">
        <f t="shared" si="204"/>
        <v xml:space="preserve"> </v>
      </c>
    </row>
    <row r="32" spans="1:125" s="31" customFormat="1" ht="15.75" hidden="1" customHeight="1" outlineLevel="1">
      <c r="A32" s="15">
        <v>22</v>
      </c>
      <c r="B32" s="8" t="s">
        <v>35</v>
      </c>
      <c r="C32" s="24">
        <f t="shared" si="209"/>
        <v>10277900</v>
      </c>
      <c r="D32" s="24">
        <f t="shared" si="210"/>
        <v>1064317.2999999998</v>
      </c>
      <c r="E32" s="24">
        <f t="shared" si="211"/>
        <v>925827.74999999988</v>
      </c>
      <c r="F32" s="25">
        <f t="shared" si="94"/>
        <v>0.10355396530419636</v>
      </c>
      <c r="G32" s="25">
        <f t="shared" si="95"/>
        <v>1.1495845744524291</v>
      </c>
      <c r="H32" s="14">
        <f t="shared" ref="H32:H41" si="222">W32++AG32+M32+AB32+AL32+R32</f>
        <v>10252900</v>
      </c>
      <c r="I32" s="21">
        <f t="shared" ref="I32:I41" si="223">X32++AH32+N32+AC32+AM32+S32</f>
        <v>1057373.67</v>
      </c>
      <c r="J32" s="14">
        <f>Y32++AI32+O32+AD32+AN32+T32</f>
        <v>903374.90999999992</v>
      </c>
      <c r="K32" s="25">
        <f t="shared" si="96"/>
        <v>0.10312922880355802</v>
      </c>
      <c r="L32" s="25">
        <f t="shared" si="121"/>
        <v>1.1704704860576658</v>
      </c>
      <c r="M32" s="33">
        <v>1740000</v>
      </c>
      <c r="N32" s="33">
        <v>453779</v>
      </c>
      <c r="O32" s="33">
        <v>363238.17</v>
      </c>
      <c r="P32" s="25">
        <f t="shared" si="97"/>
        <v>0.26079252873563219</v>
      </c>
      <c r="Q32" s="25">
        <f t="shared" si="122"/>
        <v>1.2492602305534135</v>
      </c>
      <c r="R32" s="33"/>
      <c r="S32" s="33"/>
      <c r="T32" s="33"/>
      <c r="U32" s="25" t="str">
        <f t="shared" si="98"/>
        <v xml:space="preserve"> </v>
      </c>
      <c r="V32" s="25" t="str">
        <f t="shared" si="212"/>
        <v xml:space="preserve"> </v>
      </c>
      <c r="W32" s="33">
        <v>9900</v>
      </c>
      <c r="X32" s="33">
        <v>7168.5</v>
      </c>
      <c r="Y32" s="33"/>
      <c r="Z32" s="25">
        <f t="shared" ref="Z32:Z36" si="224">IF(X32&lt;=0," ",IF(W32&lt;=0," ",IF(X32/W32*100&gt;200,"СВ.200",X32/W32)))</f>
        <v>0.72409090909090912</v>
      </c>
      <c r="AA32" s="25"/>
      <c r="AB32" s="33">
        <v>600000</v>
      </c>
      <c r="AC32" s="33">
        <v>28375.07</v>
      </c>
      <c r="AD32" s="33">
        <v>21828.2</v>
      </c>
      <c r="AE32" s="25">
        <f t="shared" si="100"/>
        <v>4.729178333333333E-2</v>
      </c>
      <c r="AF32" s="25">
        <f t="shared" si="125"/>
        <v>1.2999271584464134</v>
      </c>
      <c r="AG32" s="33">
        <v>7900000</v>
      </c>
      <c r="AH32" s="33">
        <v>568051.1</v>
      </c>
      <c r="AI32" s="33">
        <v>517008.54</v>
      </c>
      <c r="AJ32" s="25">
        <f t="shared" si="101"/>
        <v>7.1905202531645562E-2</v>
      </c>
      <c r="AK32" s="25">
        <f t="shared" si="126"/>
        <v>1.0987267250943282</v>
      </c>
      <c r="AL32" s="33">
        <v>3000</v>
      </c>
      <c r="AM32" s="33"/>
      <c r="AN32" s="33">
        <v>1300</v>
      </c>
      <c r="AO32" s="25" t="str">
        <f t="shared" si="214"/>
        <v xml:space="preserve"> </v>
      </c>
      <c r="AP32" s="25">
        <f t="shared" si="215"/>
        <v>0</v>
      </c>
      <c r="AQ32" s="53">
        <f t="shared" si="216"/>
        <v>25000</v>
      </c>
      <c r="AR32" s="53">
        <f t="shared" si="217"/>
        <v>6943.63</v>
      </c>
      <c r="AS32" s="53">
        <f t="shared" si="218"/>
        <v>22452.84</v>
      </c>
      <c r="AT32" s="25">
        <f t="shared" si="103"/>
        <v>0.27774520000000003</v>
      </c>
      <c r="AU32" s="25">
        <f t="shared" si="128"/>
        <v>0.3092539741075071</v>
      </c>
      <c r="AV32" s="33"/>
      <c r="AW32" s="33"/>
      <c r="AX32" s="33"/>
      <c r="AY32" s="25" t="str">
        <f t="shared" si="104"/>
        <v xml:space="preserve"> </v>
      </c>
      <c r="AZ32" s="25" t="str">
        <f t="shared" si="129"/>
        <v xml:space="preserve"> </v>
      </c>
      <c r="BA32" s="33"/>
      <c r="BB32" s="33"/>
      <c r="BC32" s="33"/>
      <c r="BD32" s="25" t="str">
        <f t="shared" si="130"/>
        <v xml:space="preserve"> </v>
      </c>
      <c r="BE32" s="25" t="str">
        <f t="shared" si="131"/>
        <v xml:space="preserve"> </v>
      </c>
      <c r="BF32" s="33"/>
      <c r="BG32" s="33"/>
      <c r="BH32" s="33"/>
      <c r="BI32" s="25" t="str">
        <f t="shared" si="132"/>
        <v xml:space="preserve"> </v>
      </c>
      <c r="BJ32" s="25" t="str">
        <f t="shared" si="133"/>
        <v xml:space="preserve"> </v>
      </c>
      <c r="BK32" s="33"/>
      <c r="BL32" s="33"/>
      <c r="BM32" s="33"/>
      <c r="BN32" s="25" t="str">
        <f t="shared" si="177"/>
        <v xml:space="preserve"> </v>
      </c>
      <c r="BO32" s="25" t="str">
        <f t="shared" si="134"/>
        <v xml:space="preserve"> </v>
      </c>
      <c r="BP32" s="33">
        <v>25000</v>
      </c>
      <c r="BQ32" s="33">
        <v>6543.63</v>
      </c>
      <c r="BR32" s="33">
        <v>22452.84</v>
      </c>
      <c r="BS32" s="25">
        <f t="shared" si="109"/>
        <v>0.26174520000000001</v>
      </c>
      <c r="BT32" s="25">
        <f t="shared" si="171"/>
        <v>0.29143885584184454</v>
      </c>
      <c r="BU32" s="33"/>
      <c r="BV32" s="33"/>
      <c r="BW32" s="33"/>
      <c r="BX32" s="25" t="str">
        <f t="shared" si="219"/>
        <v xml:space="preserve"> </v>
      </c>
      <c r="BY32" s="25" t="str">
        <f t="shared" si="220"/>
        <v xml:space="preserve"> </v>
      </c>
      <c r="BZ32" s="33"/>
      <c r="CA32" s="33"/>
      <c r="CB32" s="33"/>
      <c r="CC32" s="25" t="str">
        <f t="shared" si="178"/>
        <v xml:space="preserve"> </v>
      </c>
      <c r="CD32" s="25" t="str">
        <f t="shared" si="137"/>
        <v xml:space="preserve"> </v>
      </c>
      <c r="CE32" s="24">
        <f t="shared" si="221"/>
        <v>0</v>
      </c>
      <c r="CF32" s="24">
        <f t="shared" si="221"/>
        <v>0</v>
      </c>
      <c r="CG32" s="24">
        <f t="shared" si="221"/>
        <v>0</v>
      </c>
      <c r="CH32" s="35" t="str">
        <f t="shared" si="138"/>
        <v xml:space="preserve"> </v>
      </c>
      <c r="CI32" s="25" t="str">
        <f t="shared" si="156"/>
        <v xml:space="preserve"> </v>
      </c>
      <c r="CJ32" s="33"/>
      <c r="CK32" s="33"/>
      <c r="CL32" s="33"/>
      <c r="CM32" s="25" t="str">
        <f t="shared" si="139"/>
        <v xml:space="preserve"> </v>
      </c>
      <c r="CN32" s="25" t="str">
        <f t="shared" si="140"/>
        <v xml:space="preserve"> </v>
      </c>
      <c r="CO32" s="33"/>
      <c r="CP32" s="33"/>
      <c r="CQ32" s="33"/>
      <c r="CR32" s="25" t="str">
        <f t="shared" si="141"/>
        <v xml:space="preserve"> </v>
      </c>
      <c r="CS32" s="25" t="str">
        <f t="shared" si="142"/>
        <v xml:space="preserve"> </v>
      </c>
      <c r="CT32" s="33"/>
      <c r="CU32" s="33"/>
      <c r="CV32" s="33"/>
      <c r="CW32" s="25" t="str">
        <f t="shared" si="143"/>
        <v xml:space="preserve"> </v>
      </c>
      <c r="CX32" s="25" t="str">
        <f t="shared" si="144"/>
        <v xml:space="preserve"> </v>
      </c>
      <c r="CY32" s="33"/>
      <c r="CZ32" s="33"/>
      <c r="DA32" s="33"/>
      <c r="DB32" s="25" t="str">
        <f t="shared" si="114"/>
        <v xml:space="preserve"> </v>
      </c>
      <c r="DC32" s="25" t="str">
        <f t="shared" si="145"/>
        <v xml:space="preserve"> </v>
      </c>
      <c r="DD32" s="33"/>
      <c r="DE32" s="33"/>
      <c r="DF32" s="33"/>
      <c r="DG32" s="25" t="str">
        <f t="shared" si="115"/>
        <v xml:space="preserve"> </v>
      </c>
      <c r="DH32" s="25" t="str">
        <f t="shared" si="146"/>
        <v xml:space="preserve"> </v>
      </c>
      <c r="DI32" s="33">
        <v>400</v>
      </c>
      <c r="DJ32" s="33"/>
      <c r="DK32" s="25"/>
      <c r="DL32" s="33"/>
      <c r="DM32" s="33"/>
      <c r="DN32" s="33"/>
      <c r="DO32" s="25" t="str">
        <f t="shared" si="116"/>
        <v xml:space="preserve"> </v>
      </c>
      <c r="DP32" s="25" t="str">
        <f t="shared" si="148"/>
        <v xml:space="preserve"> </v>
      </c>
      <c r="DQ32" s="33"/>
      <c r="DR32" s="33"/>
      <c r="DS32" s="33"/>
      <c r="DT32" s="25" t="str">
        <f t="shared" si="117"/>
        <v xml:space="preserve"> </v>
      </c>
      <c r="DU32" s="25" t="str">
        <f t="shared" si="204"/>
        <v xml:space="preserve"> </v>
      </c>
    </row>
    <row r="33" spans="1:125" s="31" customFormat="1" ht="15.75" hidden="1" customHeight="1" outlineLevel="1">
      <c r="A33" s="15">
        <v>23</v>
      </c>
      <c r="B33" s="8" t="s">
        <v>27</v>
      </c>
      <c r="C33" s="24">
        <f t="shared" si="209"/>
        <v>6837600</v>
      </c>
      <c r="D33" s="24">
        <f t="shared" si="210"/>
        <v>1094175.6299999999</v>
      </c>
      <c r="E33" s="24">
        <f t="shared" si="211"/>
        <v>989494.7699999999</v>
      </c>
      <c r="F33" s="25">
        <f t="shared" si="94"/>
        <v>0.16002334591084588</v>
      </c>
      <c r="G33" s="25">
        <f t="shared" si="95"/>
        <v>1.1057922317265001</v>
      </c>
      <c r="H33" s="14">
        <f t="shared" si="222"/>
        <v>6376500</v>
      </c>
      <c r="I33" s="21">
        <f t="shared" si="223"/>
        <v>1042445.24</v>
      </c>
      <c r="J33" s="14">
        <f t="shared" ref="J33:J41" si="225">Y33++AI33+O33+AD33+AN33+T33</f>
        <v>948652.82</v>
      </c>
      <c r="K33" s="25">
        <f t="shared" si="96"/>
        <v>0.16348235552419038</v>
      </c>
      <c r="L33" s="25">
        <f t="shared" si="121"/>
        <v>1.0988690678218824</v>
      </c>
      <c r="M33" s="33">
        <v>2025000</v>
      </c>
      <c r="N33" s="33">
        <v>520769.63</v>
      </c>
      <c r="O33" s="33">
        <v>376033.73</v>
      </c>
      <c r="P33" s="25">
        <f t="shared" si="97"/>
        <v>0.25717018765432098</v>
      </c>
      <c r="Q33" s="25">
        <f t="shared" si="122"/>
        <v>1.384901375735629</v>
      </c>
      <c r="R33" s="33"/>
      <c r="S33" s="33"/>
      <c r="T33" s="33"/>
      <c r="U33" s="25" t="str">
        <f t="shared" si="98"/>
        <v xml:space="preserve"> </v>
      </c>
      <c r="V33" s="25" t="str">
        <f t="shared" si="212"/>
        <v xml:space="preserve"> </v>
      </c>
      <c r="W33" s="33">
        <v>1500</v>
      </c>
      <c r="X33" s="33"/>
      <c r="Y33" s="33">
        <v>1662.3</v>
      </c>
      <c r="Z33" s="25" t="str">
        <f t="shared" si="224"/>
        <v xml:space="preserve"> </v>
      </c>
      <c r="AA33" s="25" t="str">
        <f t="shared" ref="AA33:AA36" si="226">IF(X33=0," ",IF(X33/Y33*100&gt;200,"св.200",X33/Y33))</f>
        <v xml:space="preserve"> </v>
      </c>
      <c r="AB33" s="33">
        <v>750000</v>
      </c>
      <c r="AC33" s="33">
        <v>70173.039999999994</v>
      </c>
      <c r="AD33" s="33">
        <v>11000.96</v>
      </c>
      <c r="AE33" s="25">
        <f t="shared" si="100"/>
        <v>9.3564053333333327E-2</v>
      </c>
      <c r="AF33" s="25" t="str">
        <f t="shared" si="125"/>
        <v>св.200</v>
      </c>
      <c r="AG33" s="33">
        <v>3600000</v>
      </c>
      <c r="AH33" s="33">
        <v>451502.57</v>
      </c>
      <c r="AI33" s="33">
        <v>559955.82999999996</v>
      </c>
      <c r="AJ33" s="25">
        <f t="shared" si="101"/>
        <v>0.12541738055555557</v>
      </c>
      <c r="AK33" s="25">
        <f t="shared" si="126"/>
        <v>0.80631818763276386</v>
      </c>
      <c r="AL33" s="33"/>
      <c r="AM33" s="33"/>
      <c r="AN33" s="33"/>
      <c r="AO33" s="25" t="str">
        <f t="shared" si="214"/>
        <v xml:space="preserve"> </v>
      </c>
      <c r="AP33" s="25" t="str">
        <f t="shared" si="215"/>
        <v xml:space="preserve"> </v>
      </c>
      <c r="AQ33" s="53">
        <f t="shared" si="216"/>
        <v>461100</v>
      </c>
      <c r="AR33" s="53">
        <f t="shared" si="217"/>
        <v>51730.39</v>
      </c>
      <c r="AS33" s="53">
        <f t="shared" si="218"/>
        <v>40841.949999999997</v>
      </c>
      <c r="AT33" s="25">
        <f t="shared" si="103"/>
        <v>0.1121890913034049</v>
      </c>
      <c r="AU33" s="25">
        <f t="shared" si="128"/>
        <v>1.266599415551902</v>
      </c>
      <c r="AV33" s="33"/>
      <c r="AW33" s="33"/>
      <c r="AX33" s="33"/>
      <c r="AY33" s="25" t="str">
        <f t="shared" si="104"/>
        <v xml:space="preserve"> </v>
      </c>
      <c r="AZ33" s="25" t="str">
        <f t="shared" si="129"/>
        <v xml:space="preserve"> </v>
      </c>
      <c r="BA33" s="33"/>
      <c r="BB33" s="33"/>
      <c r="BC33" s="33"/>
      <c r="BD33" s="25" t="str">
        <f t="shared" si="130"/>
        <v xml:space="preserve"> </v>
      </c>
      <c r="BE33" s="25" t="str">
        <f t="shared" si="131"/>
        <v xml:space="preserve"> </v>
      </c>
      <c r="BF33" s="33"/>
      <c r="BG33" s="33"/>
      <c r="BH33" s="33"/>
      <c r="BI33" s="25" t="str">
        <f t="shared" si="132"/>
        <v xml:space="preserve"> </v>
      </c>
      <c r="BJ33" s="25" t="str">
        <f t="shared" si="133"/>
        <v xml:space="preserve"> </v>
      </c>
      <c r="BK33" s="33"/>
      <c r="BL33" s="33"/>
      <c r="BM33" s="33"/>
      <c r="BN33" s="25" t="str">
        <f t="shared" si="177"/>
        <v xml:space="preserve"> </v>
      </c>
      <c r="BO33" s="25" t="str">
        <f t="shared" si="134"/>
        <v xml:space="preserve"> </v>
      </c>
      <c r="BP33" s="33">
        <v>170000</v>
      </c>
      <c r="BQ33" s="33">
        <v>51730.39</v>
      </c>
      <c r="BR33" s="33">
        <v>40841.949999999997</v>
      </c>
      <c r="BS33" s="25">
        <f t="shared" si="109"/>
        <v>0.3042964117647059</v>
      </c>
      <c r="BT33" s="25">
        <f t="shared" si="171"/>
        <v>1.266599415551902</v>
      </c>
      <c r="BU33" s="33">
        <v>291100</v>
      </c>
      <c r="BV33" s="33"/>
      <c r="BW33" s="33"/>
      <c r="BX33" s="25" t="str">
        <f t="shared" si="219"/>
        <v xml:space="preserve"> </v>
      </c>
      <c r="BY33" s="25" t="str">
        <f t="shared" si="220"/>
        <v xml:space="preserve"> </v>
      </c>
      <c r="BZ33" s="33"/>
      <c r="CA33" s="33"/>
      <c r="CB33" s="33"/>
      <c r="CC33" s="25" t="str">
        <f t="shared" si="178"/>
        <v xml:space="preserve"> </v>
      </c>
      <c r="CD33" s="25" t="str">
        <f t="shared" si="137"/>
        <v xml:space="preserve"> </v>
      </c>
      <c r="CE33" s="24">
        <f t="shared" si="221"/>
        <v>0</v>
      </c>
      <c r="CF33" s="24">
        <f t="shared" si="221"/>
        <v>0</v>
      </c>
      <c r="CG33" s="24">
        <f t="shared" si="221"/>
        <v>0</v>
      </c>
      <c r="CH33" s="35" t="str">
        <f t="shared" si="138"/>
        <v xml:space="preserve"> </v>
      </c>
      <c r="CI33" s="25" t="str">
        <f t="shared" si="156"/>
        <v xml:space="preserve"> </v>
      </c>
      <c r="CJ33" s="33"/>
      <c r="CK33" s="33"/>
      <c r="CL33" s="33"/>
      <c r="CM33" s="25" t="str">
        <f t="shared" si="139"/>
        <v xml:space="preserve"> </v>
      </c>
      <c r="CN33" s="25" t="str">
        <f t="shared" si="140"/>
        <v xml:space="preserve"> </v>
      </c>
      <c r="CO33" s="33"/>
      <c r="CP33" s="33"/>
      <c r="CQ33" s="33"/>
      <c r="CR33" s="25" t="str">
        <f t="shared" si="141"/>
        <v xml:space="preserve"> </v>
      </c>
      <c r="CS33" s="25" t="str">
        <f t="shared" si="142"/>
        <v xml:space="preserve"> </v>
      </c>
      <c r="CT33" s="33"/>
      <c r="CU33" s="33"/>
      <c r="CV33" s="33"/>
      <c r="CW33" s="25" t="str">
        <f t="shared" si="143"/>
        <v xml:space="preserve"> </v>
      </c>
      <c r="CX33" s="25" t="str">
        <f t="shared" si="144"/>
        <v xml:space="preserve"> </v>
      </c>
      <c r="CY33" s="33"/>
      <c r="CZ33" s="33"/>
      <c r="DA33" s="33"/>
      <c r="DB33" s="25" t="str">
        <f t="shared" si="114"/>
        <v xml:space="preserve"> </v>
      </c>
      <c r="DC33" s="25" t="str">
        <f t="shared" si="145"/>
        <v xml:space="preserve"> </v>
      </c>
      <c r="DD33" s="33"/>
      <c r="DE33" s="33"/>
      <c r="DF33" s="33"/>
      <c r="DG33" s="25" t="str">
        <f t="shared" si="115"/>
        <v xml:space="preserve"> </v>
      </c>
      <c r="DH33" s="25" t="str">
        <f t="shared" si="146"/>
        <v xml:space="preserve"> </v>
      </c>
      <c r="DI33" s="33"/>
      <c r="DJ33" s="33"/>
      <c r="DK33" s="25"/>
      <c r="DL33" s="33"/>
      <c r="DM33" s="33"/>
      <c r="DN33" s="33"/>
      <c r="DO33" s="25" t="str">
        <f t="shared" si="116"/>
        <v xml:space="preserve"> </v>
      </c>
      <c r="DP33" s="25" t="str">
        <f t="shared" si="148"/>
        <v xml:space="preserve"> </v>
      </c>
      <c r="DQ33" s="33"/>
      <c r="DR33" s="33"/>
      <c r="DS33" s="33"/>
      <c r="DT33" s="25" t="str">
        <f t="shared" si="117"/>
        <v xml:space="preserve"> </v>
      </c>
      <c r="DU33" s="25" t="str">
        <f t="shared" si="204"/>
        <v xml:space="preserve"> </v>
      </c>
    </row>
    <row r="34" spans="1:125" s="31" customFormat="1" ht="15.75" hidden="1" customHeight="1" outlineLevel="1">
      <c r="A34" s="15">
        <v>24</v>
      </c>
      <c r="B34" s="8" t="s">
        <v>65</v>
      </c>
      <c r="C34" s="24">
        <f t="shared" si="209"/>
        <v>9710000</v>
      </c>
      <c r="D34" s="24">
        <f t="shared" si="210"/>
        <v>738157.75</v>
      </c>
      <c r="E34" s="24">
        <f t="shared" si="211"/>
        <v>10747.249999999971</v>
      </c>
      <c r="F34" s="25">
        <f t="shared" si="94"/>
        <v>7.6020365602471676E-2</v>
      </c>
      <c r="G34" s="25" t="str">
        <f t="shared" si="95"/>
        <v>св.200</v>
      </c>
      <c r="H34" s="14">
        <f t="shared" si="222"/>
        <v>9410000</v>
      </c>
      <c r="I34" s="21">
        <f t="shared" si="223"/>
        <v>666518.80000000005</v>
      </c>
      <c r="J34" s="14">
        <f t="shared" si="225"/>
        <v>-62548.370000000024</v>
      </c>
      <c r="K34" s="25">
        <f t="shared" si="96"/>
        <v>7.0830903294367697E-2</v>
      </c>
      <c r="L34" s="25">
        <f t="shared" si="121"/>
        <v>-10.65605386679141</v>
      </c>
      <c r="M34" s="33">
        <v>1990000</v>
      </c>
      <c r="N34" s="33">
        <v>458171.42</v>
      </c>
      <c r="O34" s="33">
        <v>414230.41</v>
      </c>
      <c r="P34" s="25">
        <f t="shared" si="97"/>
        <v>0.23023689447236181</v>
      </c>
      <c r="Q34" s="25">
        <f t="shared" si="122"/>
        <v>1.1060786676671084</v>
      </c>
      <c r="R34" s="33"/>
      <c r="S34" s="33"/>
      <c r="T34" s="33"/>
      <c r="U34" s="25" t="str">
        <f t="shared" si="98"/>
        <v xml:space="preserve"> </v>
      </c>
      <c r="V34" s="25" t="str">
        <f t="shared" si="212"/>
        <v xml:space="preserve"> </v>
      </c>
      <c r="W34" s="33"/>
      <c r="X34" s="33"/>
      <c r="Y34" s="33"/>
      <c r="Z34" s="25" t="str">
        <f t="shared" si="224"/>
        <v xml:space="preserve"> </v>
      </c>
      <c r="AA34" s="25" t="str">
        <f t="shared" si="226"/>
        <v xml:space="preserve"> </v>
      </c>
      <c r="AB34" s="33">
        <v>420000</v>
      </c>
      <c r="AC34" s="33">
        <v>23437.25</v>
      </c>
      <c r="AD34" s="33">
        <v>27063.47</v>
      </c>
      <c r="AE34" s="25">
        <f t="shared" si="100"/>
        <v>5.5802976190476188E-2</v>
      </c>
      <c r="AF34" s="25">
        <f t="shared" si="125"/>
        <v>0.86601053006137052</v>
      </c>
      <c r="AG34" s="33">
        <v>7000000</v>
      </c>
      <c r="AH34" s="33">
        <v>184910.13</v>
      </c>
      <c r="AI34" s="33">
        <v>-503842.25</v>
      </c>
      <c r="AJ34" s="25">
        <f t="shared" si="101"/>
        <v>2.6415732857142857E-2</v>
      </c>
      <c r="AK34" s="25">
        <f t="shared" si="126"/>
        <v>-0.36700004813014392</v>
      </c>
      <c r="AL34" s="33"/>
      <c r="AM34" s="33"/>
      <c r="AN34" s="33"/>
      <c r="AO34" s="25" t="str">
        <f t="shared" si="214"/>
        <v xml:space="preserve"> </v>
      </c>
      <c r="AP34" s="25" t="str">
        <f t="shared" si="215"/>
        <v xml:space="preserve"> </v>
      </c>
      <c r="AQ34" s="53">
        <f t="shared" si="216"/>
        <v>300000</v>
      </c>
      <c r="AR34" s="53">
        <f t="shared" si="217"/>
        <v>71638.95</v>
      </c>
      <c r="AS34" s="53">
        <f t="shared" si="218"/>
        <v>73295.62</v>
      </c>
      <c r="AT34" s="25">
        <f t="shared" si="103"/>
        <v>0.23879649999999999</v>
      </c>
      <c r="AU34" s="25">
        <f t="shared" si="128"/>
        <v>0.97739742156489029</v>
      </c>
      <c r="AV34" s="33"/>
      <c r="AW34" s="33"/>
      <c r="AX34" s="33"/>
      <c r="AY34" s="25" t="str">
        <f t="shared" si="104"/>
        <v xml:space="preserve"> </v>
      </c>
      <c r="AZ34" s="25" t="str">
        <f t="shared" si="129"/>
        <v xml:space="preserve"> </v>
      </c>
      <c r="BA34" s="33"/>
      <c r="BB34" s="33"/>
      <c r="BC34" s="33"/>
      <c r="BD34" s="25" t="str">
        <f t="shared" si="130"/>
        <v xml:space="preserve"> </v>
      </c>
      <c r="BE34" s="25" t="str">
        <f t="shared" si="131"/>
        <v xml:space="preserve"> </v>
      </c>
      <c r="BF34" s="33"/>
      <c r="BG34" s="33"/>
      <c r="BH34" s="33"/>
      <c r="BI34" s="25" t="str">
        <f t="shared" si="132"/>
        <v xml:space="preserve"> </v>
      </c>
      <c r="BJ34" s="25" t="str">
        <f t="shared" si="133"/>
        <v xml:space="preserve"> </v>
      </c>
      <c r="BK34" s="33"/>
      <c r="BL34" s="33"/>
      <c r="BM34" s="33"/>
      <c r="BN34" s="25" t="str">
        <f t="shared" si="177"/>
        <v xml:space="preserve"> </v>
      </c>
      <c r="BO34" s="25" t="str">
        <f t="shared" si="134"/>
        <v xml:space="preserve"> </v>
      </c>
      <c r="BP34" s="33">
        <v>300000</v>
      </c>
      <c r="BQ34" s="33">
        <v>70392.45</v>
      </c>
      <c r="BR34" s="33">
        <v>73295.62</v>
      </c>
      <c r="BS34" s="25">
        <f t="shared" si="109"/>
        <v>0.2346415</v>
      </c>
      <c r="BT34" s="25">
        <f t="shared" si="171"/>
        <v>0.96039094832678951</v>
      </c>
      <c r="BU34" s="33"/>
      <c r="BV34" s="33"/>
      <c r="BW34" s="33"/>
      <c r="BX34" s="25" t="str">
        <f t="shared" si="219"/>
        <v xml:space="preserve"> </v>
      </c>
      <c r="BY34" s="25" t="str">
        <f t="shared" si="220"/>
        <v xml:space="preserve"> </v>
      </c>
      <c r="BZ34" s="33"/>
      <c r="CA34" s="33"/>
      <c r="CB34" s="33"/>
      <c r="CC34" s="25" t="str">
        <f t="shared" si="178"/>
        <v xml:space="preserve"> </v>
      </c>
      <c r="CD34" s="25" t="str">
        <f t="shared" si="137"/>
        <v xml:space="preserve"> </v>
      </c>
      <c r="CE34" s="24">
        <f t="shared" si="221"/>
        <v>0</v>
      </c>
      <c r="CF34" s="24">
        <f t="shared" si="221"/>
        <v>0</v>
      </c>
      <c r="CG34" s="24">
        <f t="shared" si="221"/>
        <v>0</v>
      </c>
      <c r="CH34" s="35" t="str">
        <f t="shared" si="138"/>
        <v xml:space="preserve"> </v>
      </c>
      <c r="CI34" s="25" t="str">
        <f t="shared" si="156"/>
        <v xml:space="preserve"> </v>
      </c>
      <c r="CJ34" s="33"/>
      <c r="CK34" s="33"/>
      <c r="CL34" s="33"/>
      <c r="CM34" s="25" t="str">
        <f t="shared" si="139"/>
        <v xml:space="preserve"> </v>
      </c>
      <c r="CN34" s="25" t="str">
        <f t="shared" si="140"/>
        <v xml:space="preserve"> </v>
      </c>
      <c r="CO34" s="33"/>
      <c r="CP34" s="33"/>
      <c r="CQ34" s="33"/>
      <c r="CR34" s="25" t="str">
        <f t="shared" si="141"/>
        <v xml:space="preserve"> </v>
      </c>
      <c r="CS34" s="25" t="str">
        <f t="shared" si="142"/>
        <v xml:space="preserve"> </v>
      </c>
      <c r="CT34" s="33"/>
      <c r="CU34" s="33"/>
      <c r="CV34" s="33"/>
      <c r="CW34" s="25" t="str">
        <f t="shared" si="143"/>
        <v xml:space="preserve"> </v>
      </c>
      <c r="CX34" s="25" t="str">
        <f t="shared" si="144"/>
        <v xml:space="preserve"> </v>
      </c>
      <c r="CY34" s="33"/>
      <c r="CZ34" s="33"/>
      <c r="DA34" s="33"/>
      <c r="DB34" s="25" t="str">
        <f t="shared" si="114"/>
        <v xml:space="preserve"> </v>
      </c>
      <c r="DC34" s="25" t="str">
        <f t="shared" si="145"/>
        <v xml:space="preserve"> </v>
      </c>
      <c r="DD34" s="33"/>
      <c r="DE34" s="33"/>
      <c r="DF34" s="33"/>
      <c r="DG34" s="25" t="str">
        <f t="shared" si="115"/>
        <v xml:space="preserve"> </v>
      </c>
      <c r="DH34" s="25" t="str">
        <f t="shared" si="146"/>
        <v xml:space="preserve"> </v>
      </c>
      <c r="DI34" s="33">
        <v>1246.5</v>
      </c>
      <c r="DJ34" s="33"/>
      <c r="DK34" s="25"/>
      <c r="DL34" s="33"/>
      <c r="DM34" s="33"/>
      <c r="DN34" s="33"/>
      <c r="DO34" s="25" t="str">
        <f t="shared" si="116"/>
        <v xml:space="preserve"> </v>
      </c>
      <c r="DP34" s="25" t="str">
        <f t="shared" si="148"/>
        <v xml:space="preserve"> </v>
      </c>
      <c r="DQ34" s="33"/>
      <c r="DR34" s="33"/>
      <c r="DS34" s="33"/>
      <c r="DT34" s="25" t="str">
        <f t="shared" si="117"/>
        <v xml:space="preserve"> </v>
      </c>
      <c r="DU34" s="25" t="str">
        <f t="shared" si="204"/>
        <v xml:space="preserve"> </v>
      </c>
    </row>
    <row r="35" spans="1:125" s="31" customFormat="1" ht="15.75" hidden="1" customHeight="1" outlineLevel="1">
      <c r="A35" s="15">
        <v>25</v>
      </c>
      <c r="B35" s="8" t="s">
        <v>8</v>
      </c>
      <c r="C35" s="24">
        <f t="shared" si="209"/>
        <v>21014500</v>
      </c>
      <c r="D35" s="24">
        <f t="shared" si="210"/>
        <v>5461724.9499999993</v>
      </c>
      <c r="E35" s="24">
        <f t="shared" si="211"/>
        <v>4362513.54</v>
      </c>
      <c r="F35" s="25">
        <f t="shared" si="94"/>
        <v>0.25990268386114346</v>
      </c>
      <c r="G35" s="25">
        <f t="shared" si="95"/>
        <v>1.2519674494809703</v>
      </c>
      <c r="H35" s="14">
        <f t="shared" si="222"/>
        <v>20502100</v>
      </c>
      <c r="I35" s="21">
        <f t="shared" si="223"/>
        <v>5298491.4399999995</v>
      </c>
      <c r="J35" s="14">
        <f t="shared" si="225"/>
        <v>4192376.93</v>
      </c>
      <c r="K35" s="25">
        <f t="shared" si="96"/>
        <v>0.25843652308787879</v>
      </c>
      <c r="L35" s="25">
        <f t="shared" si="121"/>
        <v>1.263839470655612</v>
      </c>
      <c r="M35" s="33">
        <v>8300000</v>
      </c>
      <c r="N35" s="33">
        <v>2120813.5099999998</v>
      </c>
      <c r="O35" s="33">
        <v>1973229.62</v>
      </c>
      <c r="P35" s="25">
        <f t="shared" si="97"/>
        <v>0.25551969999999996</v>
      </c>
      <c r="Q35" s="25">
        <f t="shared" si="122"/>
        <v>1.0747930643773731</v>
      </c>
      <c r="R35" s="33"/>
      <c r="S35" s="33"/>
      <c r="T35" s="33"/>
      <c r="U35" s="25" t="str">
        <f t="shared" si="98"/>
        <v xml:space="preserve"> </v>
      </c>
      <c r="V35" s="25" t="str">
        <f t="shared" si="212"/>
        <v xml:space="preserve"> </v>
      </c>
      <c r="W35" s="33">
        <v>2100</v>
      </c>
      <c r="X35" s="33"/>
      <c r="Y35" s="33"/>
      <c r="Z35" s="25" t="str">
        <f t="shared" si="224"/>
        <v xml:space="preserve"> </v>
      </c>
      <c r="AA35" s="25" t="str">
        <f t="shared" si="226"/>
        <v xml:space="preserve"> </v>
      </c>
      <c r="AB35" s="33">
        <v>2000000</v>
      </c>
      <c r="AC35" s="33">
        <v>184324.64</v>
      </c>
      <c r="AD35" s="33">
        <v>74302.83</v>
      </c>
      <c r="AE35" s="25">
        <f t="shared" si="100"/>
        <v>9.2162320000000006E-2</v>
      </c>
      <c r="AF35" s="25" t="str">
        <f t="shared" si="125"/>
        <v>св.200</v>
      </c>
      <c r="AG35" s="33">
        <v>10200000</v>
      </c>
      <c r="AH35" s="33">
        <v>2993353.29</v>
      </c>
      <c r="AI35" s="33">
        <v>2144844.48</v>
      </c>
      <c r="AJ35" s="25">
        <f t="shared" si="101"/>
        <v>0.29346600882352941</v>
      </c>
      <c r="AK35" s="25">
        <f t="shared" si="126"/>
        <v>1.3956038854621291</v>
      </c>
      <c r="AL35" s="33"/>
      <c r="AM35" s="33"/>
      <c r="AN35" s="33"/>
      <c r="AO35" s="25" t="str">
        <f t="shared" si="214"/>
        <v xml:space="preserve"> </v>
      </c>
      <c r="AP35" s="25" t="str">
        <f t="shared" si="215"/>
        <v xml:space="preserve"> </v>
      </c>
      <c r="AQ35" s="53">
        <f t="shared" si="216"/>
        <v>512400</v>
      </c>
      <c r="AR35" s="53">
        <f t="shared" si="217"/>
        <v>163233.50999999998</v>
      </c>
      <c r="AS35" s="53">
        <f t="shared" si="218"/>
        <v>170136.61</v>
      </c>
      <c r="AT35" s="25">
        <f t="shared" si="103"/>
        <v>0.31856656908665104</v>
      </c>
      <c r="AU35" s="25">
        <f t="shared" si="128"/>
        <v>0.95942613409306787</v>
      </c>
      <c r="AV35" s="33"/>
      <c r="AW35" s="33"/>
      <c r="AX35" s="33"/>
      <c r="AY35" s="25" t="str">
        <f t="shared" si="104"/>
        <v xml:space="preserve"> </v>
      </c>
      <c r="AZ35" s="25" t="str">
        <f t="shared" si="129"/>
        <v xml:space="preserve"> </v>
      </c>
      <c r="BA35" s="33">
        <v>2400</v>
      </c>
      <c r="BB35" s="33">
        <v>110.76</v>
      </c>
      <c r="BC35" s="33">
        <v>301.75</v>
      </c>
      <c r="BD35" s="25">
        <f t="shared" si="130"/>
        <v>4.6150000000000004E-2</v>
      </c>
      <c r="BE35" s="25">
        <f t="shared" si="131"/>
        <v>0.36705882352941177</v>
      </c>
      <c r="BF35" s="33"/>
      <c r="BG35" s="33"/>
      <c r="BH35" s="33"/>
      <c r="BI35" s="25" t="str">
        <f t="shared" si="132"/>
        <v xml:space="preserve"> </v>
      </c>
      <c r="BJ35" s="25" t="str">
        <f t="shared" si="133"/>
        <v xml:space="preserve"> </v>
      </c>
      <c r="BK35" s="33"/>
      <c r="BL35" s="33">
        <v>1450.8</v>
      </c>
      <c r="BM35" s="33">
        <v>1450.8</v>
      </c>
      <c r="BN35" s="25" t="str">
        <f t="shared" si="177"/>
        <v xml:space="preserve"> </v>
      </c>
      <c r="BO35" s="25">
        <f t="shared" si="134"/>
        <v>1</v>
      </c>
      <c r="BP35" s="33">
        <v>330000</v>
      </c>
      <c r="BQ35" s="33">
        <v>99716.68</v>
      </c>
      <c r="BR35" s="33">
        <v>103115.75</v>
      </c>
      <c r="BS35" s="25">
        <f t="shared" si="109"/>
        <v>0.30217175757575754</v>
      </c>
      <c r="BT35" s="25">
        <f t="shared" si="171"/>
        <v>0.96703636447390429</v>
      </c>
      <c r="BU35" s="33">
        <v>180000</v>
      </c>
      <c r="BV35" s="33">
        <v>61955.27</v>
      </c>
      <c r="BW35" s="33">
        <v>65268.31</v>
      </c>
      <c r="BX35" s="25">
        <f t="shared" si="111"/>
        <v>0.3441959444444444</v>
      </c>
      <c r="BY35" s="25">
        <f t="shared" ref="BY35" si="227">IF(BV35=0," ",IF(BV35/BW35*100&gt;200,"св.200",BV35/BW35))</f>
        <v>0.94923968461876829</v>
      </c>
      <c r="BZ35" s="33"/>
      <c r="CA35" s="33"/>
      <c r="CB35" s="33"/>
      <c r="CC35" s="25" t="str">
        <f t="shared" si="178"/>
        <v xml:space="preserve"> </v>
      </c>
      <c r="CD35" s="25" t="str">
        <f t="shared" si="137"/>
        <v xml:space="preserve"> </v>
      </c>
      <c r="CE35" s="24">
        <f t="shared" si="221"/>
        <v>0</v>
      </c>
      <c r="CF35" s="24">
        <f t="shared" si="221"/>
        <v>0</v>
      </c>
      <c r="CG35" s="24">
        <f t="shared" si="221"/>
        <v>0</v>
      </c>
      <c r="CH35" s="35" t="str">
        <f t="shared" si="138"/>
        <v xml:space="preserve"> </v>
      </c>
      <c r="CI35" s="25" t="str">
        <f t="shared" si="156"/>
        <v xml:space="preserve"> </v>
      </c>
      <c r="CJ35" s="33"/>
      <c r="CK35" s="33"/>
      <c r="CL35" s="33"/>
      <c r="CM35" s="25" t="str">
        <f t="shared" si="139"/>
        <v xml:space="preserve"> </v>
      </c>
      <c r="CN35" s="25" t="str">
        <f t="shared" si="140"/>
        <v xml:space="preserve"> </v>
      </c>
      <c r="CO35" s="33"/>
      <c r="CP35" s="33"/>
      <c r="CQ35" s="33"/>
      <c r="CR35" s="25" t="str">
        <f t="shared" si="141"/>
        <v xml:space="preserve"> </v>
      </c>
      <c r="CS35" s="25" t="str">
        <f t="shared" si="142"/>
        <v xml:space="preserve"> </v>
      </c>
      <c r="CT35" s="33"/>
      <c r="CU35" s="33"/>
      <c r="CV35" s="33"/>
      <c r="CW35" s="25" t="str">
        <f t="shared" si="143"/>
        <v xml:space="preserve"> </v>
      </c>
      <c r="CX35" s="25" t="str">
        <f t="shared" si="144"/>
        <v xml:space="preserve"> </v>
      </c>
      <c r="CY35" s="33"/>
      <c r="CZ35" s="33"/>
      <c r="DA35" s="33"/>
      <c r="DB35" s="25" t="str">
        <f t="shared" si="114"/>
        <v xml:space="preserve"> </v>
      </c>
      <c r="DC35" s="25" t="str">
        <f t="shared" si="145"/>
        <v xml:space="preserve"> </v>
      </c>
      <c r="DD35" s="33"/>
      <c r="DE35" s="33"/>
      <c r="DF35" s="33"/>
      <c r="DG35" s="25" t="str">
        <f t="shared" si="115"/>
        <v xml:space="preserve"> </v>
      </c>
      <c r="DH35" s="25" t="str">
        <f t="shared" si="146"/>
        <v xml:space="preserve"> </v>
      </c>
      <c r="DI35" s="33"/>
      <c r="DJ35" s="33"/>
      <c r="DK35" s="25" t="str">
        <f t="shared" si="147"/>
        <v xml:space="preserve"> </v>
      </c>
      <c r="DL35" s="33"/>
      <c r="DM35" s="33"/>
      <c r="DN35" s="33"/>
      <c r="DO35" s="25" t="str">
        <f t="shared" si="116"/>
        <v xml:space="preserve"> </v>
      </c>
      <c r="DP35" s="25" t="str">
        <f t="shared" si="148"/>
        <v xml:space="preserve"> </v>
      </c>
      <c r="DQ35" s="33"/>
      <c r="DR35" s="33"/>
      <c r="DS35" s="33"/>
      <c r="DT35" s="25" t="str">
        <f t="shared" si="117"/>
        <v xml:space="preserve"> </v>
      </c>
      <c r="DU35" s="25" t="str">
        <f t="shared" si="204"/>
        <v xml:space="preserve"> </v>
      </c>
    </row>
    <row r="36" spans="1:125" s="31" customFormat="1" ht="15.75" hidden="1" customHeight="1" outlineLevel="1">
      <c r="A36" s="15">
        <v>26</v>
      </c>
      <c r="B36" s="8" t="s">
        <v>88</v>
      </c>
      <c r="C36" s="24">
        <f t="shared" si="209"/>
        <v>3220500</v>
      </c>
      <c r="D36" s="24">
        <f t="shared" si="210"/>
        <v>371232.66</v>
      </c>
      <c r="E36" s="24">
        <f t="shared" si="211"/>
        <v>556094.66999999993</v>
      </c>
      <c r="F36" s="25">
        <f t="shared" si="94"/>
        <v>0.11527174662319514</v>
      </c>
      <c r="G36" s="25">
        <f t="shared" si="95"/>
        <v>0.66757097312225633</v>
      </c>
      <c r="H36" s="14">
        <f t="shared" si="222"/>
        <v>3070500</v>
      </c>
      <c r="I36" s="21">
        <f t="shared" si="223"/>
        <v>288565.49</v>
      </c>
      <c r="J36" s="14">
        <f t="shared" si="225"/>
        <v>495566.20999999996</v>
      </c>
      <c r="K36" s="25">
        <f t="shared" si="96"/>
        <v>9.3979967432014325E-2</v>
      </c>
      <c r="L36" s="25">
        <f t="shared" si="121"/>
        <v>0.58229452326864661</v>
      </c>
      <c r="M36" s="33">
        <v>187500</v>
      </c>
      <c r="N36" s="33">
        <v>36205.230000000003</v>
      </c>
      <c r="O36" s="33">
        <v>36264.33</v>
      </c>
      <c r="P36" s="25">
        <f t="shared" si="97"/>
        <v>0.19309456000000003</v>
      </c>
      <c r="Q36" s="25">
        <f t="shared" si="122"/>
        <v>0.99837029940991606</v>
      </c>
      <c r="R36" s="33"/>
      <c r="S36" s="33"/>
      <c r="T36" s="33"/>
      <c r="U36" s="25" t="str">
        <f t="shared" si="98"/>
        <v xml:space="preserve"> </v>
      </c>
      <c r="V36" s="25" t="str">
        <f t="shared" si="212"/>
        <v xml:space="preserve"> </v>
      </c>
      <c r="W36" s="33">
        <v>3000</v>
      </c>
      <c r="X36" s="33"/>
      <c r="Y36" s="33">
        <v>702.6</v>
      </c>
      <c r="Z36" s="25" t="str">
        <f t="shared" si="224"/>
        <v xml:space="preserve"> </v>
      </c>
      <c r="AA36" s="25" t="str">
        <f t="shared" si="226"/>
        <v xml:space="preserve"> </v>
      </c>
      <c r="AB36" s="33">
        <v>280000</v>
      </c>
      <c r="AC36" s="33">
        <v>40825.17</v>
      </c>
      <c r="AD36" s="33">
        <v>58953.24</v>
      </c>
      <c r="AE36" s="25">
        <f t="shared" si="100"/>
        <v>0.14580417857142858</v>
      </c>
      <c r="AF36" s="25">
        <f>IF(AC36&lt;=0," ",IF(AC36/AD36*100&gt;200,"св.200",AC36/AD36))</f>
        <v>0.69250087018118089</v>
      </c>
      <c r="AG36" s="33">
        <v>2600000</v>
      </c>
      <c r="AH36" s="33">
        <v>211535.09</v>
      </c>
      <c r="AI36" s="33">
        <v>399646.04</v>
      </c>
      <c r="AJ36" s="25">
        <f t="shared" si="101"/>
        <v>8.1359650000000006E-2</v>
      </c>
      <c r="AK36" s="25">
        <f t="shared" si="126"/>
        <v>0.52930610797494704</v>
      </c>
      <c r="AL36" s="33"/>
      <c r="AM36" s="33"/>
      <c r="AN36" s="33"/>
      <c r="AO36" s="25" t="str">
        <f t="shared" si="214"/>
        <v xml:space="preserve"> </v>
      </c>
      <c r="AP36" s="25" t="str">
        <f t="shared" si="215"/>
        <v xml:space="preserve"> </v>
      </c>
      <c r="AQ36" s="53">
        <f t="shared" si="216"/>
        <v>150000</v>
      </c>
      <c r="AR36" s="53">
        <f t="shared" si="217"/>
        <v>82667.17</v>
      </c>
      <c r="AS36" s="53">
        <f t="shared" si="218"/>
        <v>60528.46</v>
      </c>
      <c r="AT36" s="25">
        <f t="shared" si="103"/>
        <v>0.55111446666666664</v>
      </c>
      <c r="AU36" s="25">
        <f t="shared" si="128"/>
        <v>1.3657570339638576</v>
      </c>
      <c r="AV36" s="33"/>
      <c r="AW36" s="33"/>
      <c r="AX36" s="33"/>
      <c r="AY36" s="25" t="str">
        <f t="shared" si="104"/>
        <v xml:space="preserve"> </v>
      </c>
      <c r="AZ36" s="25" t="str">
        <f t="shared" si="129"/>
        <v xml:space="preserve"> </v>
      </c>
      <c r="BA36" s="33"/>
      <c r="BB36" s="33"/>
      <c r="BC36" s="33"/>
      <c r="BD36" s="25" t="str">
        <f t="shared" si="130"/>
        <v xml:space="preserve"> </v>
      </c>
      <c r="BE36" s="25" t="str">
        <f t="shared" si="131"/>
        <v xml:space="preserve"> </v>
      </c>
      <c r="BF36" s="33"/>
      <c r="BG36" s="33"/>
      <c r="BH36" s="33"/>
      <c r="BI36" s="25" t="str">
        <f t="shared" si="132"/>
        <v xml:space="preserve"> </v>
      </c>
      <c r="BJ36" s="25" t="str">
        <f t="shared" si="133"/>
        <v xml:space="preserve"> </v>
      </c>
      <c r="BK36" s="33"/>
      <c r="BL36" s="33"/>
      <c r="BM36" s="33"/>
      <c r="BN36" s="25" t="str">
        <f t="shared" si="177"/>
        <v xml:space="preserve"> </v>
      </c>
      <c r="BO36" s="25" t="str">
        <f t="shared" si="134"/>
        <v xml:space="preserve"> </v>
      </c>
      <c r="BP36" s="33">
        <v>90000</v>
      </c>
      <c r="BQ36" s="33">
        <v>59880.43</v>
      </c>
      <c r="BR36" s="33">
        <v>18504.46</v>
      </c>
      <c r="BS36" s="25">
        <f t="shared" si="109"/>
        <v>0.66533811111111107</v>
      </c>
      <c r="BT36" s="25" t="str">
        <f t="shared" si="171"/>
        <v>св.200</v>
      </c>
      <c r="BU36" s="33">
        <v>60000</v>
      </c>
      <c r="BV36" s="33">
        <v>22786.74</v>
      </c>
      <c r="BW36" s="33"/>
      <c r="BX36" s="25">
        <f t="shared" ref="BX36:BX41" si="228">IF(BV36&lt;=0," ",IF(BU36&lt;=0," ",IF(BV36/BU36*100&gt;200,"СВ.200",BV36/BU36)))</f>
        <v>0.37977900000000003</v>
      </c>
      <c r="BY36" s="25"/>
      <c r="BZ36" s="33"/>
      <c r="CA36" s="33"/>
      <c r="CB36" s="33"/>
      <c r="CC36" s="25" t="str">
        <f t="shared" si="178"/>
        <v xml:space="preserve"> </v>
      </c>
      <c r="CD36" s="25" t="str">
        <f t="shared" si="137"/>
        <v xml:space="preserve"> </v>
      </c>
      <c r="CE36" s="24">
        <f t="shared" si="221"/>
        <v>0</v>
      </c>
      <c r="CF36" s="24">
        <f t="shared" si="221"/>
        <v>0</v>
      </c>
      <c r="CG36" s="24">
        <f t="shared" si="221"/>
        <v>0</v>
      </c>
      <c r="CH36" s="35" t="str">
        <f t="shared" si="138"/>
        <v xml:space="preserve"> </v>
      </c>
      <c r="CI36" s="25" t="str">
        <f t="shared" si="156"/>
        <v xml:space="preserve"> </v>
      </c>
      <c r="CJ36" s="33"/>
      <c r="CK36" s="33"/>
      <c r="CL36" s="33"/>
      <c r="CM36" s="25" t="str">
        <f t="shared" si="139"/>
        <v xml:space="preserve"> </v>
      </c>
      <c r="CN36" s="25" t="str">
        <f t="shared" si="140"/>
        <v xml:space="preserve"> </v>
      </c>
      <c r="CO36" s="33"/>
      <c r="CP36" s="33"/>
      <c r="CQ36" s="33"/>
      <c r="CR36" s="25" t="str">
        <f t="shared" si="141"/>
        <v xml:space="preserve"> </v>
      </c>
      <c r="CS36" s="25" t="str">
        <f t="shared" si="142"/>
        <v xml:space="preserve"> </v>
      </c>
      <c r="CT36" s="33"/>
      <c r="CU36" s="33"/>
      <c r="CV36" s="33"/>
      <c r="CW36" s="25" t="str">
        <f t="shared" si="143"/>
        <v xml:space="preserve"> </v>
      </c>
      <c r="CX36" s="25" t="str">
        <f t="shared" si="144"/>
        <v xml:space="preserve"> </v>
      </c>
      <c r="CY36" s="33"/>
      <c r="CZ36" s="33"/>
      <c r="DA36" s="33"/>
      <c r="DB36" s="25" t="str">
        <f t="shared" si="114"/>
        <v xml:space="preserve"> </v>
      </c>
      <c r="DC36" s="25" t="str">
        <f t="shared" si="145"/>
        <v xml:space="preserve"> </v>
      </c>
      <c r="DD36" s="33"/>
      <c r="DE36" s="33"/>
      <c r="DF36" s="33"/>
      <c r="DG36" s="25" t="str">
        <f t="shared" si="115"/>
        <v xml:space="preserve"> </v>
      </c>
      <c r="DH36" s="25" t="str">
        <f t="shared" si="146"/>
        <v xml:space="preserve"> </v>
      </c>
      <c r="DI36" s="33"/>
      <c r="DJ36" s="33">
        <v>42024</v>
      </c>
      <c r="DK36" s="25">
        <f t="shared" si="147"/>
        <v>0</v>
      </c>
      <c r="DL36" s="33"/>
      <c r="DM36" s="33"/>
      <c r="DN36" s="33"/>
      <c r="DO36" s="25" t="str">
        <f t="shared" si="116"/>
        <v xml:space="preserve"> </v>
      </c>
      <c r="DP36" s="25" t="str">
        <f t="shared" si="148"/>
        <v xml:space="preserve"> </v>
      </c>
      <c r="DQ36" s="33"/>
      <c r="DR36" s="33"/>
      <c r="DS36" s="33"/>
      <c r="DT36" s="25" t="str">
        <f t="shared" si="117"/>
        <v xml:space="preserve"> </v>
      </c>
      <c r="DU36" s="25" t="str">
        <f t="shared" si="204"/>
        <v xml:space="preserve"> </v>
      </c>
    </row>
    <row r="37" spans="1:125" s="31" customFormat="1" ht="15.75" hidden="1" customHeight="1" outlineLevel="1">
      <c r="A37" s="15">
        <v>27</v>
      </c>
      <c r="B37" s="8" t="s">
        <v>3</v>
      </c>
      <c r="C37" s="24">
        <f t="shared" si="209"/>
        <v>32021500</v>
      </c>
      <c r="D37" s="24">
        <f t="shared" si="210"/>
        <v>5821016.8300000001</v>
      </c>
      <c r="E37" s="24">
        <f t="shared" si="211"/>
        <v>4400048.63</v>
      </c>
      <c r="F37" s="25">
        <f t="shared" si="94"/>
        <v>0.18178463938291461</v>
      </c>
      <c r="G37" s="25">
        <f t="shared" si="95"/>
        <v>1.3229437489194296</v>
      </c>
      <c r="H37" s="14">
        <f t="shared" si="222"/>
        <v>30753600</v>
      </c>
      <c r="I37" s="21">
        <f t="shared" si="223"/>
        <v>5437045.0599999996</v>
      </c>
      <c r="J37" s="14">
        <f t="shared" si="225"/>
        <v>4018605.85</v>
      </c>
      <c r="K37" s="25">
        <f t="shared" si="96"/>
        <v>0.17679377568804952</v>
      </c>
      <c r="L37" s="25">
        <f t="shared" si="121"/>
        <v>1.3529679851533585</v>
      </c>
      <c r="M37" s="33">
        <v>8537000</v>
      </c>
      <c r="N37" s="33">
        <v>1713638.64</v>
      </c>
      <c r="O37" s="33">
        <v>1735976.78</v>
      </c>
      <c r="P37" s="25">
        <f t="shared" si="97"/>
        <v>0.20073077661942132</v>
      </c>
      <c r="Q37" s="25">
        <f t="shared" si="122"/>
        <v>0.98713223572034181</v>
      </c>
      <c r="R37" s="33"/>
      <c r="S37" s="33"/>
      <c r="T37" s="33"/>
      <c r="U37" s="25" t="str">
        <f t="shared" si="98"/>
        <v xml:space="preserve"> </v>
      </c>
      <c r="V37" s="25" t="str">
        <f t="shared" si="212"/>
        <v xml:space="preserve"> </v>
      </c>
      <c r="W37" s="33"/>
      <c r="X37" s="33"/>
      <c r="Y37" s="33"/>
      <c r="Z37" s="25" t="str">
        <f t="shared" si="99"/>
        <v xml:space="preserve"> </v>
      </c>
      <c r="AA37" s="25" t="str">
        <f t="shared" si="213"/>
        <v xml:space="preserve"> </v>
      </c>
      <c r="AB37" s="33">
        <v>1600000</v>
      </c>
      <c r="AC37" s="33">
        <v>114501.96</v>
      </c>
      <c r="AD37" s="33">
        <v>134915.07</v>
      </c>
      <c r="AE37" s="25">
        <f t="shared" si="100"/>
        <v>7.1563725000000009E-2</v>
      </c>
      <c r="AF37" s="25">
        <f t="shared" si="125"/>
        <v>0.84869659112210372</v>
      </c>
      <c r="AG37" s="33">
        <v>20600000</v>
      </c>
      <c r="AH37" s="33">
        <v>3607904.46</v>
      </c>
      <c r="AI37" s="33">
        <v>2145014</v>
      </c>
      <c r="AJ37" s="25">
        <f t="shared" si="101"/>
        <v>0.17514099320388349</v>
      </c>
      <c r="AK37" s="25">
        <f t="shared" si="126"/>
        <v>1.681995763197816</v>
      </c>
      <c r="AL37" s="33">
        <v>16600</v>
      </c>
      <c r="AM37" s="33">
        <v>1000</v>
      </c>
      <c r="AN37" s="33">
        <v>2700</v>
      </c>
      <c r="AO37" s="25">
        <f t="shared" si="182"/>
        <v>6.0240963855421686E-2</v>
      </c>
      <c r="AP37" s="25">
        <f t="shared" si="127"/>
        <v>0.37037037037037035</v>
      </c>
      <c r="AQ37" s="53">
        <f t="shared" si="216"/>
        <v>1267900</v>
      </c>
      <c r="AR37" s="53">
        <f t="shared" si="217"/>
        <v>383971.77</v>
      </c>
      <c r="AS37" s="53">
        <f t="shared" si="218"/>
        <v>381442.78</v>
      </c>
      <c r="AT37" s="25">
        <f t="shared" si="103"/>
        <v>0.30284073665115546</v>
      </c>
      <c r="AU37" s="25">
        <f t="shared" si="128"/>
        <v>1.0066300638853356</v>
      </c>
      <c r="AV37" s="33"/>
      <c r="AW37" s="33"/>
      <c r="AX37" s="33"/>
      <c r="AY37" s="25" t="str">
        <f t="shared" si="104"/>
        <v xml:space="preserve"> </v>
      </c>
      <c r="AZ37" s="25" t="str">
        <f t="shared" si="129"/>
        <v xml:space="preserve"> </v>
      </c>
      <c r="BA37" s="33"/>
      <c r="BB37" s="33"/>
      <c r="BC37" s="33"/>
      <c r="BD37" s="25" t="str">
        <f t="shared" si="130"/>
        <v xml:space="preserve"> </v>
      </c>
      <c r="BE37" s="25" t="str">
        <f t="shared" si="131"/>
        <v xml:space="preserve"> </v>
      </c>
      <c r="BF37" s="33"/>
      <c r="BG37" s="33">
        <v>5753.49</v>
      </c>
      <c r="BH37" s="33"/>
      <c r="BI37" s="25" t="str">
        <f t="shared" si="132"/>
        <v xml:space="preserve"> </v>
      </c>
      <c r="BJ37" s="25" t="str">
        <f t="shared" si="133"/>
        <v xml:space="preserve"> </v>
      </c>
      <c r="BK37" s="33">
        <v>67900</v>
      </c>
      <c r="BL37" s="33">
        <v>5361</v>
      </c>
      <c r="BM37" s="33">
        <v>29372.400000000001</v>
      </c>
      <c r="BN37" s="25">
        <f t="shared" si="177"/>
        <v>7.8954344624447712E-2</v>
      </c>
      <c r="BO37" s="25">
        <f t="shared" si="134"/>
        <v>0.18251828246925683</v>
      </c>
      <c r="BP37" s="33">
        <v>1200000</v>
      </c>
      <c r="BQ37" s="33">
        <v>372857.28</v>
      </c>
      <c r="BR37" s="33">
        <v>345752.11</v>
      </c>
      <c r="BS37" s="25">
        <f t="shared" si="109"/>
        <v>0.3107144</v>
      </c>
      <c r="BT37" s="25">
        <f t="shared" si="171"/>
        <v>1.0783948071929339</v>
      </c>
      <c r="BU37" s="33"/>
      <c r="BV37" s="33"/>
      <c r="BW37" s="33">
        <v>6318.27</v>
      </c>
      <c r="BX37" s="25" t="str">
        <f t="shared" si="228"/>
        <v xml:space="preserve"> </v>
      </c>
      <c r="BY37" s="25" t="str">
        <f t="shared" ref="BY37:BY40" si="229">IF(BV37=0," ",IF(BV37/BW37*100&gt;200,"св.200",BV37/BW37))</f>
        <v xml:space="preserve"> </v>
      </c>
      <c r="BZ37" s="33"/>
      <c r="CA37" s="33"/>
      <c r="CB37" s="33"/>
      <c r="CC37" s="25" t="str">
        <f t="shared" si="178"/>
        <v xml:space="preserve"> </v>
      </c>
      <c r="CD37" s="25" t="str">
        <f t="shared" si="137"/>
        <v xml:space="preserve"> </v>
      </c>
      <c r="CE37" s="24">
        <f t="shared" si="221"/>
        <v>0</v>
      </c>
      <c r="CF37" s="24">
        <f t="shared" si="221"/>
        <v>0</v>
      </c>
      <c r="CG37" s="24">
        <f t="shared" si="221"/>
        <v>0</v>
      </c>
      <c r="CH37" s="35" t="str">
        <f t="shared" si="138"/>
        <v xml:space="preserve"> </v>
      </c>
      <c r="CI37" s="25" t="str">
        <f t="shared" si="156"/>
        <v xml:space="preserve"> </v>
      </c>
      <c r="CJ37" s="33"/>
      <c r="CK37" s="33"/>
      <c r="CL37" s="33"/>
      <c r="CM37" s="25" t="str">
        <f t="shared" si="139"/>
        <v xml:space="preserve"> </v>
      </c>
      <c r="CN37" s="25" t="str">
        <f t="shared" si="140"/>
        <v xml:space="preserve"> </v>
      </c>
      <c r="CO37" s="33"/>
      <c r="CP37" s="33"/>
      <c r="CQ37" s="33"/>
      <c r="CR37" s="25" t="str">
        <f t="shared" si="141"/>
        <v xml:space="preserve"> </v>
      </c>
      <c r="CS37" s="25" t="str">
        <f t="shared" si="142"/>
        <v xml:space="preserve"> </v>
      </c>
      <c r="CT37" s="33"/>
      <c r="CU37" s="33"/>
      <c r="CV37" s="33"/>
      <c r="CW37" s="25" t="str">
        <f t="shared" si="143"/>
        <v xml:space="preserve"> </v>
      </c>
      <c r="CX37" s="25" t="str">
        <f t="shared" si="144"/>
        <v xml:space="preserve"> </v>
      </c>
      <c r="CY37" s="33"/>
      <c r="CZ37" s="33"/>
      <c r="DA37" s="33"/>
      <c r="DB37" s="25" t="str">
        <f t="shared" si="114"/>
        <v xml:space="preserve"> </v>
      </c>
      <c r="DC37" s="25" t="str">
        <f t="shared" si="145"/>
        <v xml:space="preserve"> </v>
      </c>
      <c r="DD37" s="33"/>
      <c r="DE37" s="33"/>
      <c r="DF37" s="33"/>
      <c r="DG37" s="25" t="str">
        <f t="shared" si="115"/>
        <v xml:space="preserve"> </v>
      </c>
      <c r="DH37" s="25" t="str">
        <f t="shared" si="146"/>
        <v xml:space="preserve"> </v>
      </c>
      <c r="DI37" s="33"/>
      <c r="DJ37" s="33"/>
      <c r="DK37" s="25" t="str">
        <f t="shared" si="147"/>
        <v xml:space="preserve"> </v>
      </c>
      <c r="DL37" s="33"/>
      <c r="DM37" s="33"/>
      <c r="DN37" s="33"/>
      <c r="DO37" s="25" t="str">
        <f t="shared" si="116"/>
        <v xml:space="preserve"> </v>
      </c>
      <c r="DP37" s="25" t="str">
        <f t="shared" si="148"/>
        <v xml:space="preserve"> </v>
      </c>
      <c r="DQ37" s="33"/>
      <c r="DR37" s="33"/>
      <c r="DS37" s="33"/>
      <c r="DT37" s="25" t="str">
        <f t="shared" si="117"/>
        <v xml:space="preserve"> </v>
      </c>
      <c r="DU37" s="25" t="str">
        <f t="shared" si="204"/>
        <v xml:space="preserve"> </v>
      </c>
    </row>
    <row r="38" spans="1:125" s="31" customFormat="1" ht="15.75" hidden="1" customHeight="1" outlineLevel="1">
      <c r="A38" s="15">
        <v>28</v>
      </c>
      <c r="B38" s="8" t="s">
        <v>46</v>
      </c>
      <c r="C38" s="24">
        <f t="shared" si="209"/>
        <v>1410250</v>
      </c>
      <c r="D38" s="24">
        <f t="shared" si="210"/>
        <v>241567.74</v>
      </c>
      <c r="E38" s="24">
        <f t="shared" si="211"/>
        <v>246410.09999999998</v>
      </c>
      <c r="F38" s="25">
        <f t="shared" ref="F38:F69" si="230">IF(D38&lt;=0," ",IF(D38/C38*100&gt;200,"СВ.200",D38/C38))</f>
        <v>0.17129426697394079</v>
      </c>
      <c r="G38" s="25">
        <f t="shared" ref="G38:G69" si="231">IF(E38=0," ",IF(D38/E38*100&gt;200,"св.200",D38/E38))</f>
        <v>0.98034837046046408</v>
      </c>
      <c r="H38" s="14">
        <f t="shared" si="222"/>
        <v>1285250</v>
      </c>
      <c r="I38" s="21">
        <f t="shared" si="223"/>
        <v>210383.25</v>
      </c>
      <c r="J38" s="14">
        <f t="shared" si="225"/>
        <v>154204.15</v>
      </c>
      <c r="K38" s="25">
        <f t="shared" ref="K38:K64" si="232">IF(I38&lt;=0," ",IF(I38/H38*100&gt;200,"СВ.200",I38/H38))</f>
        <v>0.16369052713479867</v>
      </c>
      <c r="L38" s="25">
        <f t="shared" si="121"/>
        <v>1.3643163948570776</v>
      </c>
      <c r="M38" s="33">
        <v>430250</v>
      </c>
      <c r="N38" s="33">
        <v>118843.77</v>
      </c>
      <c r="O38" s="33">
        <v>75539.649999999994</v>
      </c>
      <c r="P38" s="25">
        <f t="shared" ref="P38:P64" si="233">IF(N38&lt;=0," ",IF(M38&lt;=0," ",IF(N38/M38*100&gt;200,"СВ.200",N38/M38)))</f>
        <v>0.27622026728646137</v>
      </c>
      <c r="Q38" s="25">
        <f t="shared" si="122"/>
        <v>1.5732634450914191</v>
      </c>
      <c r="R38" s="33"/>
      <c r="S38" s="33"/>
      <c r="T38" s="33"/>
      <c r="U38" s="25" t="str">
        <f t="shared" ref="U38:U64" si="234">IF(S38&lt;=0," ",IF(R38&lt;=0," ",IF(S38/R38*100&gt;200,"СВ.200",S38/R38)))</f>
        <v xml:space="preserve"> </v>
      </c>
      <c r="V38" s="25" t="str">
        <f t="shared" si="212"/>
        <v xml:space="preserve"> </v>
      </c>
      <c r="W38" s="33"/>
      <c r="X38" s="33"/>
      <c r="Y38" s="33"/>
      <c r="Z38" s="25" t="str">
        <f t="shared" ref="Z38:Z66" si="235">IF(X38&lt;=0," ",IF(W38&lt;=0," ",IF(X38/W38*100&gt;200,"СВ.200",X38/W38)))</f>
        <v xml:space="preserve"> </v>
      </c>
      <c r="AA38" s="25" t="str">
        <f t="shared" si="124"/>
        <v xml:space="preserve"> </v>
      </c>
      <c r="AB38" s="33">
        <v>100000</v>
      </c>
      <c r="AC38" s="33">
        <v>8757.4699999999993</v>
      </c>
      <c r="AD38" s="33">
        <v>1664.82</v>
      </c>
      <c r="AE38" s="25">
        <f t="shared" ref="AE38:AE64" si="236">IF(AC38&lt;=0," ",IF(AB38&lt;=0," ",IF(AC38/AB38*100&gt;200,"СВ.200",AC38/AB38)))</f>
        <v>8.7574699999999991E-2</v>
      </c>
      <c r="AF38" s="25" t="str">
        <f t="shared" si="125"/>
        <v>св.200</v>
      </c>
      <c r="AG38" s="33">
        <v>750000</v>
      </c>
      <c r="AH38" s="33">
        <v>81982.009999999995</v>
      </c>
      <c r="AI38" s="33">
        <v>76199.679999999993</v>
      </c>
      <c r="AJ38" s="25">
        <f t="shared" ref="AJ38:AJ64" si="237">IF(AH38&lt;=0," ",IF(AG38&lt;=0," ",IF(AH38/AG38*100&gt;200,"СВ.200",AH38/AG38)))</f>
        <v>0.10930934666666665</v>
      </c>
      <c r="AK38" s="25">
        <f t="shared" si="126"/>
        <v>1.0758839144731316</v>
      </c>
      <c r="AL38" s="33">
        <v>5000</v>
      </c>
      <c r="AM38" s="33">
        <v>800</v>
      </c>
      <c r="AN38" s="33">
        <v>800</v>
      </c>
      <c r="AO38" s="25">
        <f t="shared" ref="AO38:AO41" si="238">IF(AM38&lt;=0," ",IF(AL38&lt;=0," ",IF(AM38/AL38*100&gt;200,"СВ.200",AM38/AL38)))</f>
        <v>0.16</v>
      </c>
      <c r="AP38" s="25">
        <f t="shared" ref="AP38:AP41" si="239">IF(AN38=0," ",IF(AM38/AN38*100&gt;200,"св.200",AM38/AN38))</f>
        <v>1</v>
      </c>
      <c r="AQ38" s="53">
        <f t="shared" si="216"/>
        <v>125000</v>
      </c>
      <c r="AR38" s="53">
        <f t="shared" si="217"/>
        <v>31184.49</v>
      </c>
      <c r="AS38" s="53">
        <f t="shared" si="218"/>
        <v>92205.95</v>
      </c>
      <c r="AT38" s="25">
        <f t="shared" si="103"/>
        <v>0.24947592000000002</v>
      </c>
      <c r="AU38" s="25">
        <f t="shared" si="128"/>
        <v>0.33820474709061621</v>
      </c>
      <c r="AV38" s="33"/>
      <c r="AW38" s="33"/>
      <c r="AX38" s="33"/>
      <c r="AY38" s="25" t="str">
        <f t="shared" ref="AY38:AY64" si="240">IF(AW38&lt;=0," ",IF(AV38&lt;=0," ",IF(AW38/AV38*100&gt;200,"СВ.200",AW38/AV38)))</f>
        <v xml:space="preserve"> </v>
      </c>
      <c r="AZ38" s="25" t="str">
        <f t="shared" si="129"/>
        <v xml:space="preserve"> </v>
      </c>
      <c r="BA38" s="33"/>
      <c r="BB38" s="33"/>
      <c r="BC38" s="33"/>
      <c r="BD38" s="25" t="str">
        <f t="shared" si="130"/>
        <v xml:space="preserve"> </v>
      </c>
      <c r="BE38" s="25" t="str">
        <f t="shared" si="131"/>
        <v xml:space="preserve"> </v>
      </c>
      <c r="BF38" s="33"/>
      <c r="BG38" s="33"/>
      <c r="BH38" s="33"/>
      <c r="BI38" s="25" t="str">
        <f t="shared" ref="BI38:BI64" si="241">IF(BG38&lt;=0," ",IF(BF38&lt;=0," ",IF(BG38/BF38*100&gt;200,"СВ.200",BG38/BF38)))</f>
        <v xml:space="preserve"> </v>
      </c>
      <c r="BJ38" s="25" t="str">
        <f t="shared" si="133"/>
        <v xml:space="preserve"> </v>
      </c>
      <c r="BK38" s="33"/>
      <c r="BL38" s="33"/>
      <c r="BM38" s="33"/>
      <c r="BN38" s="25" t="str">
        <f t="shared" si="177"/>
        <v xml:space="preserve"> </v>
      </c>
      <c r="BO38" s="25" t="str">
        <f t="shared" si="134"/>
        <v xml:space="preserve"> </v>
      </c>
      <c r="BP38" s="33">
        <v>125000</v>
      </c>
      <c r="BQ38" s="33">
        <v>31184.49</v>
      </c>
      <c r="BR38" s="33">
        <v>42205.95</v>
      </c>
      <c r="BS38" s="25">
        <f t="shared" ref="BS38:BS64" si="242">IF(BQ38&lt;=0," ",IF(BP38&lt;=0," ",IF(BQ38/BP38*100&gt;200,"СВ.200",BQ38/BP38)))</f>
        <v>0.24947592000000002</v>
      </c>
      <c r="BT38" s="25">
        <f t="shared" si="171"/>
        <v>0.73886478091359165</v>
      </c>
      <c r="BU38" s="33"/>
      <c r="BV38" s="33"/>
      <c r="BW38" s="33"/>
      <c r="BX38" s="25" t="str">
        <f t="shared" si="228"/>
        <v xml:space="preserve"> </v>
      </c>
      <c r="BY38" s="25" t="str">
        <f t="shared" si="229"/>
        <v xml:space="preserve"> </v>
      </c>
      <c r="BZ38" s="33"/>
      <c r="CA38" s="33"/>
      <c r="CB38" s="33">
        <v>50000</v>
      </c>
      <c r="CC38" s="25" t="str">
        <f t="shared" si="178"/>
        <v xml:space="preserve"> </v>
      </c>
      <c r="CD38" s="25">
        <f t="shared" si="137"/>
        <v>0</v>
      </c>
      <c r="CE38" s="24">
        <f t="shared" si="221"/>
        <v>0</v>
      </c>
      <c r="CF38" s="24">
        <f t="shared" si="221"/>
        <v>0</v>
      </c>
      <c r="CG38" s="24">
        <f t="shared" si="221"/>
        <v>0</v>
      </c>
      <c r="CH38" s="35" t="str">
        <f t="shared" si="138"/>
        <v xml:space="preserve"> </v>
      </c>
      <c r="CI38" s="25" t="str">
        <f t="shared" si="156"/>
        <v xml:space="preserve"> </v>
      </c>
      <c r="CJ38" s="33"/>
      <c r="CK38" s="33"/>
      <c r="CL38" s="33"/>
      <c r="CM38" s="25" t="str">
        <f t="shared" si="139"/>
        <v xml:space="preserve"> </v>
      </c>
      <c r="CN38" s="25" t="str">
        <f t="shared" si="140"/>
        <v xml:space="preserve"> </v>
      </c>
      <c r="CO38" s="33"/>
      <c r="CP38" s="33"/>
      <c r="CQ38" s="33"/>
      <c r="CR38" s="25" t="str">
        <f t="shared" si="141"/>
        <v xml:space="preserve"> </v>
      </c>
      <c r="CS38" s="25" t="str">
        <f t="shared" si="142"/>
        <v xml:space="preserve"> </v>
      </c>
      <c r="CT38" s="33"/>
      <c r="CU38" s="33"/>
      <c r="CV38" s="33"/>
      <c r="CW38" s="25" t="str">
        <f t="shared" si="143"/>
        <v xml:space="preserve"> </v>
      </c>
      <c r="CX38" s="25" t="str">
        <f t="shared" si="144"/>
        <v xml:space="preserve"> </v>
      </c>
      <c r="CY38" s="33"/>
      <c r="CZ38" s="33"/>
      <c r="DA38" s="33"/>
      <c r="DB38" s="25" t="str">
        <f t="shared" ref="DB38:DB64" si="243">IF(CZ38&lt;=0," ",IF(CY38&lt;=0," ",IF(CZ38/CY38*100&gt;200,"СВ.200",CZ38/CY38)))</f>
        <v xml:space="preserve"> </v>
      </c>
      <c r="DC38" s="25" t="str">
        <f t="shared" si="145"/>
        <v xml:space="preserve"> </v>
      </c>
      <c r="DD38" s="33"/>
      <c r="DE38" s="33"/>
      <c r="DF38" s="33"/>
      <c r="DG38" s="25" t="str">
        <f t="shared" ref="DG38:DG64" si="244">IF(DE38&lt;=0," ",IF(DD38&lt;=0," ",IF(DE38/DD38*100&gt;200,"СВ.200",DE38/DD38)))</f>
        <v xml:space="preserve"> </v>
      </c>
      <c r="DH38" s="25" t="str">
        <f t="shared" si="146"/>
        <v xml:space="preserve"> </v>
      </c>
      <c r="DI38" s="33"/>
      <c r="DJ38" s="33"/>
      <c r="DK38" s="25" t="str">
        <f t="shared" ref="DK38" si="245">IF(DI38=0," ",IF(DI38/DJ38*100&gt;200,"св.200",DI38/DJ38))</f>
        <v xml:space="preserve"> </v>
      </c>
      <c r="DL38" s="33"/>
      <c r="DM38" s="33"/>
      <c r="DN38" s="33"/>
      <c r="DO38" s="25" t="str">
        <f t="shared" ref="DO38:DO64" si="246">IF(DM38&lt;=0," ",IF(DL38&lt;=0," ",IF(DM38/DL38*100&gt;200,"СВ.200",DM38/DL38)))</f>
        <v xml:space="preserve"> </v>
      </c>
      <c r="DP38" s="25" t="str">
        <f t="shared" si="148"/>
        <v xml:space="preserve"> </v>
      </c>
      <c r="DQ38" s="33"/>
      <c r="DR38" s="33"/>
      <c r="DS38" s="33"/>
      <c r="DT38" s="25" t="str">
        <f t="shared" si="117"/>
        <v xml:space="preserve"> </v>
      </c>
      <c r="DU38" s="25" t="str">
        <f t="shared" si="204"/>
        <v xml:space="preserve"> </v>
      </c>
    </row>
    <row r="39" spans="1:125" s="31" customFormat="1" ht="15.75" hidden="1" customHeight="1" outlineLevel="1">
      <c r="A39" s="15">
        <v>29</v>
      </c>
      <c r="B39" s="8" t="s">
        <v>100</v>
      </c>
      <c r="C39" s="24">
        <f t="shared" si="209"/>
        <v>5096000</v>
      </c>
      <c r="D39" s="24">
        <f t="shared" si="210"/>
        <v>1257755.8900000001</v>
      </c>
      <c r="E39" s="24">
        <f t="shared" si="211"/>
        <v>1173354.28</v>
      </c>
      <c r="F39" s="25">
        <f t="shared" si="230"/>
        <v>0.24681238029827318</v>
      </c>
      <c r="G39" s="25">
        <f t="shared" si="231"/>
        <v>1.071931906192902</v>
      </c>
      <c r="H39" s="14">
        <f t="shared" si="222"/>
        <v>4531000</v>
      </c>
      <c r="I39" s="21">
        <f t="shared" si="223"/>
        <v>1048015.27</v>
      </c>
      <c r="J39" s="14">
        <f t="shared" si="225"/>
        <v>1043231.2</v>
      </c>
      <c r="K39" s="25">
        <f t="shared" si="232"/>
        <v>0.23129888986978592</v>
      </c>
      <c r="L39" s="25">
        <f t="shared" si="121"/>
        <v>1.0045858195192015</v>
      </c>
      <c r="M39" s="33">
        <v>2501000</v>
      </c>
      <c r="N39" s="33">
        <v>645040.96</v>
      </c>
      <c r="O39" s="33">
        <v>582049.39</v>
      </c>
      <c r="P39" s="25">
        <f t="shared" si="233"/>
        <v>0.25791321871251499</v>
      </c>
      <c r="Q39" s="25">
        <f t="shared" si="122"/>
        <v>1.1082237540013571</v>
      </c>
      <c r="R39" s="33"/>
      <c r="S39" s="33"/>
      <c r="T39" s="33"/>
      <c r="U39" s="25" t="str">
        <f t="shared" si="234"/>
        <v xml:space="preserve"> </v>
      </c>
      <c r="V39" s="25" t="str">
        <f t="shared" si="212"/>
        <v xml:space="preserve"> </v>
      </c>
      <c r="W39" s="33"/>
      <c r="X39" s="33"/>
      <c r="Y39" s="33"/>
      <c r="Z39" s="25" t="str">
        <f t="shared" si="235"/>
        <v xml:space="preserve"> </v>
      </c>
      <c r="AA39" s="25" t="str">
        <f t="shared" si="124"/>
        <v xml:space="preserve"> </v>
      </c>
      <c r="AB39" s="33">
        <v>280000</v>
      </c>
      <c r="AC39" s="33">
        <v>30535.55</v>
      </c>
      <c r="AD39" s="33">
        <v>13644.97</v>
      </c>
      <c r="AE39" s="25">
        <f t="shared" si="236"/>
        <v>0.10905553571428571</v>
      </c>
      <c r="AF39" s="25" t="str">
        <f t="shared" si="125"/>
        <v>св.200</v>
      </c>
      <c r="AG39" s="33">
        <v>1750000</v>
      </c>
      <c r="AH39" s="33">
        <v>372438.76</v>
      </c>
      <c r="AI39" s="33">
        <v>447536.84</v>
      </c>
      <c r="AJ39" s="25">
        <f t="shared" si="237"/>
        <v>0.21282214857142859</v>
      </c>
      <c r="AK39" s="25">
        <f t="shared" si="126"/>
        <v>0.83219687568067024</v>
      </c>
      <c r="AL39" s="33"/>
      <c r="AM39" s="33"/>
      <c r="AN39" s="33"/>
      <c r="AO39" s="25" t="str">
        <f t="shared" si="238"/>
        <v xml:space="preserve"> </v>
      </c>
      <c r="AP39" s="25" t="str">
        <f t="shared" si="239"/>
        <v xml:space="preserve"> </v>
      </c>
      <c r="AQ39" s="53">
        <f t="shared" si="216"/>
        <v>565000</v>
      </c>
      <c r="AR39" s="53">
        <f t="shared" si="217"/>
        <v>209740.62</v>
      </c>
      <c r="AS39" s="53">
        <f t="shared" si="218"/>
        <v>130123.07999999999</v>
      </c>
      <c r="AT39" s="25">
        <f t="shared" si="103"/>
        <v>0.37122233628318585</v>
      </c>
      <c r="AU39" s="25">
        <f t="shared" si="128"/>
        <v>1.6118633220178926</v>
      </c>
      <c r="AV39" s="33"/>
      <c r="AW39" s="33"/>
      <c r="AX39" s="33"/>
      <c r="AY39" s="25" t="str">
        <f t="shared" si="240"/>
        <v xml:space="preserve"> </v>
      </c>
      <c r="AZ39" s="25" t="str">
        <f t="shared" si="129"/>
        <v xml:space="preserve"> </v>
      </c>
      <c r="BA39" s="33"/>
      <c r="BB39" s="33"/>
      <c r="BC39" s="33"/>
      <c r="BD39" s="25" t="str">
        <f t="shared" si="130"/>
        <v xml:space="preserve"> </v>
      </c>
      <c r="BE39" s="25" t="str">
        <f t="shared" si="131"/>
        <v xml:space="preserve"> </v>
      </c>
      <c r="BF39" s="33">
        <v>15600</v>
      </c>
      <c r="BG39" s="33">
        <v>54600</v>
      </c>
      <c r="BH39" s="33"/>
      <c r="BI39" s="25" t="str">
        <f t="shared" si="241"/>
        <v>СВ.200</v>
      </c>
      <c r="BJ39" s="25" t="str">
        <f t="shared" si="133"/>
        <v xml:space="preserve"> </v>
      </c>
      <c r="BK39" s="33">
        <v>14400</v>
      </c>
      <c r="BL39" s="33"/>
      <c r="BM39" s="33">
        <v>12152</v>
      </c>
      <c r="BN39" s="25" t="str">
        <f t="shared" si="177"/>
        <v xml:space="preserve"> </v>
      </c>
      <c r="BO39" s="25">
        <f t="shared" si="134"/>
        <v>0</v>
      </c>
      <c r="BP39" s="33">
        <v>485000</v>
      </c>
      <c r="BQ39" s="33">
        <v>116018.3</v>
      </c>
      <c r="BR39" s="33">
        <v>110049.79</v>
      </c>
      <c r="BS39" s="25">
        <f t="shared" si="242"/>
        <v>0.23921298969072166</v>
      </c>
      <c r="BT39" s="25">
        <f t="shared" si="171"/>
        <v>1.054234633251004</v>
      </c>
      <c r="BU39" s="33">
        <v>50000</v>
      </c>
      <c r="BV39" s="33">
        <v>35190.51</v>
      </c>
      <c r="BW39" s="33">
        <v>7921.29</v>
      </c>
      <c r="BX39" s="25">
        <f t="shared" si="228"/>
        <v>0.70381020000000005</v>
      </c>
      <c r="BY39" s="25" t="str">
        <f t="shared" si="229"/>
        <v>св.200</v>
      </c>
      <c r="BZ39" s="33"/>
      <c r="CA39" s="33"/>
      <c r="CB39" s="33"/>
      <c r="CC39" s="25" t="str">
        <f t="shared" si="178"/>
        <v xml:space="preserve"> </v>
      </c>
      <c r="CD39" s="25" t="str">
        <f t="shared" si="137"/>
        <v xml:space="preserve"> </v>
      </c>
      <c r="CE39" s="24">
        <f t="shared" si="221"/>
        <v>0</v>
      </c>
      <c r="CF39" s="24">
        <f t="shared" si="221"/>
        <v>0</v>
      </c>
      <c r="CG39" s="24">
        <f t="shared" si="221"/>
        <v>0</v>
      </c>
      <c r="CH39" s="35" t="str">
        <f t="shared" si="138"/>
        <v xml:space="preserve"> </v>
      </c>
      <c r="CI39" s="25" t="str">
        <f t="shared" si="156"/>
        <v xml:space="preserve"> </v>
      </c>
      <c r="CJ39" s="33"/>
      <c r="CK39" s="33"/>
      <c r="CL39" s="33"/>
      <c r="CM39" s="25" t="str">
        <f t="shared" si="139"/>
        <v xml:space="preserve"> </v>
      </c>
      <c r="CN39" s="25" t="str">
        <f t="shared" si="140"/>
        <v xml:space="preserve"> </v>
      </c>
      <c r="CO39" s="33"/>
      <c r="CP39" s="33"/>
      <c r="CQ39" s="33"/>
      <c r="CR39" s="25" t="str">
        <f t="shared" si="141"/>
        <v xml:space="preserve"> </v>
      </c>
      <c r="CS39" s="25" t="str">
        <f t="shared" si="142"/>
        <v xml:space="preserve"> </v>
      </c>
      <c r="CT39" s="33"/>
      <c r="CU39" s="33"/>
      <c r="CV39" s="33"/>
      <c r="CW39" s="25" t="str">
        <f t="shared" si="143"/>
        <v xml:space="preserve"> </v>
      </c>
      <c r="CX39" s="25" t="str">
        <f t="shared" si="144"/>
        <v xml:space="preserve"> </v>
      </c>
      <c r="CY39" s="33"/>
      <c r="CZ39" s="33"/>
      <c r="DA39" s="33"/>
      <c r="DB39" s="25" t="str">
        <f t="shared" si="243"/>
        <v xml:space="preserve"> </v>
      </c>
      <c r="DC39" s="25" t="str">
        <f t="shared" si="145"/>
        <v xml:space="preserve"> </v>
      </c>
      <c r="DD39" s="33"/>
      <c r="DE39" s="33">
        <v>499.93</v>
      </c>
      <c r="DF39" s="33"/>
      <c r="DG39" s="25" t="str">
        <f t="shared" si="244"/>
        <v xml:space="preserve"> </v>
      </c>
      <c r="DH39" s="25" t="str">
        <f t="shared" si="146"/>
        <v xml:space="preserve"> </v>
      </c>
      <c r="DI39" s="33">
        <v>3431.88</v>
      </c>
      <c r="DJ39" s="33"/>
      <c r="DK39" s="25"/>
      <c r="DL39" s="33"/>
      <c r="DM39" s="33"/>
      <c r="DN39" s="33"/>
      <c r="DO39" s="25" t="str">
        <f t="shared" si="246"/>
        <v xml:space="preserve"> </v>
      </c>
      <c r="DP39" s="25" t="str">
        <f t="shared" si="148"/>
        <v xml:space="preserve"> </v>
      </c>
      <c r="DQ39" s="33"/>
      <c r="DR39" s="33"/>
      <c r="DS39" s="33"/>
      <c r="DT39" s="25" t="str">
        <f t="shared" si="117"/>
        <v xml:space="preserve"> </v>
      </c>
      <c r="DU39" s="25" t="str">
        <f t="shared" si="204"/>
        <v xml:space="preserve"> </v>
      </c>
    </row>
    <row r="40" spans="1:125" s="31" customFormat="1" ht="15.75" hidden="1" customHeight="1" outlineLevel="1">
      <c r="A40" s="15">
        <v>30</v>
      </c>
      <c r="B40" s="8" t="s">
        <v>4</v>
      </c>
      <c r="C40" s="24">
        <f t="shared" si="209"/>
        <v>1122600</v>
      </c>
      <c r="D40" s="24">
        <f t="shared" si="210"/>
        <v>183674</v>
      </c>
      <c r="E40" s="24">
        <f t="shared" si="211"/>
        <v>207925.88</v>
      </c>
      <c r="F40" s="25">
        <f t="shared" si="230"/>
        <v>0.1636148227329414</v>
      </c>
      <c r="G40" s="25">
        <f t="shared" si="231"/>
        <v>0.88336285988064589</v>
      </c>
      <c r="H40" s="14">
        <f t="shared" si="222"/>
        <v>673800</v>
      </c>
      <c r="I40" s="21">
        <f t="shared" si="223"/>
        <v>90715.819999999992</v>
      </c>
      <c r="J40" s="14">
        <f t="shared" si="225"/>
        <v>68185.849999999991</v>
      </c>
      <c r="K40" s="25">
        <f t="shared" si="232"/>
        <v>0.13463315523894329</v>
      </c>
      <c r="L40" s="25">
        <f t="shared" si="121"/>
        <v>1.3304200211627486</v>
      </c>
      <c r="M40" s="33">
        <v>140000</v>
      </c>
      <c r="N40" s="33">
        <v>47178.78</v>
      </c>
      <c r="O40" s="33">
        <v>39817.519999999997</v>
      </c>
      <c r="P40" s="25">
        <f t="shared" si="233"/>
        <v>0.33699128571428572</v>
      </c>
      <c r="Q40" s="25">
        <f t="shared" si="122"/>
        <v>1.1848748992905636</v>
      </c>
      <c r="R40" s="33"/>
      <c r="S40" s="33"/>
      <c r="T40" s="33"/>
      <c r="U40" s="25" t="str">
        <f t="shared" si="234"/>
        <v xml:space="preserve"> </v>
      </c>
      <c r="V40" s="25" t="str">
        <f t="shared" si="212"/>
        <v xml:space="preserve"> </v>
      </c>
      <c r="W40" s="33"/>
      <c r="X40" s="33"/>
      <c r="Y40" s="33"/>
      <c r="Z40" s="25" t="str">
        <f t="shared" si="235"/>
        <v xml:space="preserve"> </v>
      </c>
      <c r="AA40" s="25" t="str">
        <f t="shared" si="124"/>
        <v xml:space="preserve"> </v>
      </c>
      <c r="AB40" s="33">
        <v>72000</v>
      </c>
      <c r="AC40" s="33">
        <v>556.39</v>
      </c>
      <c r="AD40" s="33">
        <v>1986.81</v>
      </c>
      <c r="AE40" s="25">
        <f t="shared" si="236"/>
        <v>7.7276388888888889E-3</v>
      </c>
      <c r="AF40" s="25">
        <f t="shared" si="125"/>
        <v>0.28004187617336335</v>
      </c>
      <c r="AG40" s="33">
        <v>460000</v>
      </c>
      <c r="AH40" s="33">
        <v>42980.65</v>
      </c>
      <c r="AI40" s="33">
        <v>26281.52</v>
      </c>
      <c r="AJ40" s="25">
        <f t="shared" si="237"/>
        <v>9.3436195652173912E-2</v>
      </c>
      <c r="AK40" s="25">
        <f t="shared" si="126"/>
        <v>1.6353943759721661</v>
      </c>
      <c r="AL40" s="33">
        <v>1800</v>
      </c>
      <c r="AM40" s="33"/>
      <c r="AN40" s="33">
        <v>100</v>
      </c>
      <c r="AO40" s="25" t="str">
        <f t="shared" si="238"/>
        <v xml:space="preserve"> </v>
      </c>
      <c r="AP40" s="25">
        <f t="shared" si="239"/>
        <v>0</v>
      </c>
      <c r="AQ40" s="53">
        <f t="shared" si="216"/>
        <v>448800</v>
      </c>
      <c r="AR40" s="53">
        <f t="shared" si="217"/>
        <v>92958.18</v>
      </c>
      <c r="AS40" s="53">
        <f t="shared" si="218"/>
        <v>139740.03</v>
      </c>
      <c r="AT40" s="25">
        <f t="shared" si="103"/>
        <v>0.20712606951871657</v>
      </c>
      <c r="AU40" s="25">
        <f t="shared" si="128"/>
        <v>0.66522227023995917</v>
      </c>
      <c r="AV40" s="33"/>
      <c r="AW40" s="33"/>
      <c r="AX40" s="33"/>
      <c r="AY40" s="25" t="str">
        <f t="shared" si="240"/>
        <v xml:space="preserve"> </v>
      </c>
      <c r="AZ40" s="25" t="str">
        <f t="shared" si="129"/>
        <v xml:space="preserve"> </v>
      </c>
      <c r="BA40" s="33"/>
      <c r="BB40" s="33"/>
      <c r="BC40" s="33"/>
      <c r="BD40" s="25" t="str">
        <f t="shared" si="130"/>
        <v xml:space="preserve"> </v>
      </c>
      <c r="BE40" s="25" t="str">
        <f t="shared" si="131"/>
        <v xml:space="preserve"> </v>
      </c>
      <c r="BF40" s="33"/>
      <c r="BG40" s="33"/>
      <c r="BH40" s="33"/>
      <c r="BI40" s="25" t="str">
        <f t="shared" si="241"/>
        <v xml:space="preserve"> </v>
      </c>
      <c r="BJ40" s="25" t="str">
        <f t="shared" si="133"/>
        <v xml:space="preserve"> </v>
      </c>
      <c r="BK40" s="33">
        <v>2800</v>
      </c>
      <c r="BL40" s="33">
        <v>1400</v>
      </c>
      <c r="BM40" s="33">
        <v>3996</v>
      </c>
      <c r="BN40" s="25">
        <f t="shared" si="177"/>
        <v>0.5</v>
      </c>
      <c r="BO40" s="25">
        <f t="shared" si="134"/>
        <v>0.35035035035035034</v>
      </c>
      <c r="BP40" s="33">
        <v>220000</v>
      </c>
      <c r="BQ40" s="33">
        <v>45757.46</v>
      </c>
      <c r="BR40" s="33">
        <v>53783.6</v>
      </c>
      <c r="BS40" s="25">
        <f t="shared" si="242"/>
        <v>0.20798845454545453</v>
      </c>
      <c r="BT40" s="25">
        <f t="shared" si="171"/>
        <v>0.85076975137402477</v>
      </c>
      <c r="BU40" s="33">
        <v>226000</v>
      </c>
      <c r="BV40" s="33">
        <v>45800.72</v>
      </c>
      <c r="BW40" s="33">
        <v>81960.429999999993</v>
      </c>
      <c r="BX40" s="25">
        <f t="shared" si="228"/>
        <v>0.20265805309734514</v>
      </c>
      <c r="BY40" s="25">
        <f t="shared" si="229"/>
        <v>0.55881502817884199</v>
      </c>
      <c r="BZ40" s="33"/>
      <c r="CA40" s="33"/>
      <c r="CB40" s="33"/>
      <c r="CC40" s="25" t="str">
        <f t="shared" si="178"/>
        <v xml:space="preserve"> </v>
      </c>
      <c r="CD40" s="25" t="str">
        <f t="shared" si="137"/>
        <v xml:space="preserve"> </v>
      </c>
      <c r="CE40" s="24">
        <f t="shared" si="221"/>
        <v>0</v>
      </c>
      <c r="CF40" s="24">
        <f t="shared" si="221"/>
        <v>0</v>
      </c>
      <c r="CG40" s="24">
        <f t="shared" si="221"/>
        <v>0</v>
      </c>
      <c r="CH40" s="35" t="str">
        <f t="shared" si="138"/>
        <v xml:space="preserve"> </v>
      </c>
      <c r="CI40" s="25" t="str">
        <f t="shared" si="156"/>
        <v xml:space="preserve"> </v>
      </c>
      <c r="CJ40" s="33"/>
      <c r="CK40" s="33"/>
      <c r="CL40" s="33"/>
      <c r="CM40" s="25" t="str">
        <f t="shared" si="139"/>
        <v xml:space="preserve"> </v>
      </c>
      <c r="CN40" s="25" t="str">
        <f t="shared" si="140"/>
        <v xml:space="preserve"> </v>
      </c>
      <c r="CO40" s="33"/>
      <c r="CP40" s="33"/>
      <c r="CQ40" s="33"/>
      <c r="CR40" s="25" t="str">
        <f t="shared" si="141"/>
        <v xml:space="preserve"> </v>
      </c>
      <c r="CS40" s="25" t="str">
        <f t="shared" si="142"/>
        <v xml:space="preserve"> </v>
      </c>
      <c r="CT40" s="33"/>
      <c r="CU40" s="33"/>
      <c r="CV40" s="33"/>
      <c r="CW40" s="25" t="str">
        <f t="shared" si="143"/>
        <v xml:space="preserve"> </v>
      </c>
      <c r="CX40" s="25" t="str">
        <f t="shared" si="144"/>
        <v xml:space="preserve"> </v>
      </c>
      <c r="CY40" s="33"/>
      <c r="CZ40" s="33"/>
      <c r="DA40" s="33"/>
      <c r="DB40" s="25" t="str">
        <f t="shared" si="243"/>
        <v xml:space="preserve"> </v>
      </c>
      <c r="DC40" s="25" t="str">
        <f t="shared" si="145"/>
        <v xml:space="preserve"> </v>
      </c>
      <c r="DD40" s="33"/>
      <c r="DE40" s="33"/>
      <c r="DF40" s="33"/>
      <c r="DG40" s="25" t="str">
        <f t="shared" si="244"/>
        <v xml:space="preserve"> </v>
      </c>
      <c r="DH40" s="25" t="str">
        <f t="shared" si="146"/>
        <v xml:space="preserve"> </v>
      </c>
      <c r="DI40" s="33"/>
      <c r="DJ40" s="33"/>
      <c r="DK40" s="25"/>
      <c r="DL40" s="33"/>
      <c r="DM40" s="33"/>
      <c r="DN40" s="33"/>
      <c r="DO40" s="25" t="str">
        <f t="shared" si="246"/>
        <v xml:space="preserve"> </v>
      </c>
      <c r="DP40" s="25" t="str">
        <f t="shared" si="148"/>
        <v xml:space="preserve"> </v>
      </c>
      <c r="DQ40" s="33"/>
      <c r="DR40" s="33"/>
      <c r="DS40" s="33"/>
      <c r="DT40" s="25" t="str">
        <f t="shared" si="117"/>
        <v xml:space="preserve"> </v>
      </c>
      <c r="DU40" s="25" t="str">
        <f t="shared" si="204"/>
        <v xml:space="preserve"> </v>
      </c>
    </row>
    <row r="41" spans="1:125" s="31" customFormat="1" ht="16.5" hidden="1" customHeight="1" outlineLevel="1">
      <c r="A41" s="15">
        <v>31</v>
      </c>
      <c r="B41" s="8" t="s">
        <v>99</v>
      </c>
      <c r="C41" s="24">
        <f t="shared" si="209"/>
        <v>2100000</v>
      </c>
      <c r="D41" s="24">
        <f t="shared" si="210"/>
        <v>543207.61</v>
      </c>
      <c r="E41" s="24">
        <f t="shared" si="211"/>
        <v>333712.58</v>
      </c>
      <c r="F41" s="25">
        <f t="shared" si="230"/>
        <v>0.25867029047619045</v>
      </c>
      <c r="G41" s="25">
        <f t="shared" si="231"/>
        <v>1.6277708499931287</v>
      </c>
      <c r="H41" s="14">
        <f t="shared" si="222"/>
        <v>1900000</v>
      </c>
      <c r="I41" s="21">
        <f t="shared" si="223"/>
        <v>341061.32999999996</v>
      </c>
      <c r="J41" s="14">
        <f t="shared" si="225"/>
        <v>264498.19</v>
      </c>
      <c r="K41" s="25">
        <f t="shared" si="232"/>
        <v>0.17950596315789472</v>
      </c>
      <c r="L41" s="25">
        <f t="shared" si="121"/>
        <v>1.2894656481392177</v>
      </c>
      <c r="M41" s="33">
        <v>720000</v>
      </c>
      <c r="N41" s="33">
        <v>137018.68</v>
      </c>
      <c r="O41" s="33">
        <v>199713.78</v>
      </c>
      <c r="P41" s="25">
        <f t="shared" si="233"/>
        <v>0.19030372222222222</v>
      </c>
      <c r="Q41" s="25">
        <f t="shared" si="122"/>
        <v>0.68607524227922578</v>
      </c>
      <c r="R41" s="33"/>
      <c r="S41" s="33"/>
      <c r="T41" s="33"/>
      <c r="U41" s="25" t="str">
        <f t="shared" si="234"/>
        <v xml:space="preserve"> </v>
      </c>
      <c r="V41" s="25" t="str">
        <f t="shared" si="212"/>
        <v xml:space="preserve"> </v>
      </c>
      <c r="W41" s="33"/>
      <c r="X41" s="33"/>
      <c r="Y41" s="33"/>
      <c r="Z41" s="25" t="str">
        <f t="shared" si="235"/>
        <v xml:space="preserve"> </v>
      </c>
      <c r="AA41" s="25" t="str">
        <f t="shared" si="124"/>
        <v xml:space="preserve"> </v>
      </c>
      <c r="AB41" s="33">
        <v>200000</v>
      </c>
      <c r="AC41" s="33">
        <v>17304.86</v>
      </c>
      <c r="AD41" s="33">
        <v>7732.08</v>
      </c>
      <c r="AE41" s="25">
        <f t="shared" si="236"/>
        <v>8.6524299999999998E-2</v>
      </c>
      <c r="AF41" s="25" t="str">
        <f t="shared" si="125"/>
        <v>св.200</v>
      </c>
      <c r="AG41" s="33">
        <v>980000</v>
      </c>
      <c r="AH41" s="33">
        <v>186737.79</v>
      </c>
      <c r="AI41" s="33">
        <v>57052.33</v>
      </c>
      <c r="AJ41" s="25">
        <f t="shared" si="237"/>
        <v>0.19054876530612247</v>
      </c>
      <c r="AK41" s="25" t="str">
        <f>IF(AI41&lt;=0," ",IF(AH41/AI41*100&gt;200,"св.200",AH41/AI41))</f>
        <v>св.200</v>
      </c>
      <c r="AL41" s="33"/>
      <c r="AM41" s="33"/>
      <c r="AN41" s="33"/>
      <c r="AO41" s="25" t="str">
        <f t="shared" si="238"/>
        <v xml:space="preserve"> </v>
      </c>
      <c r="AP41" s="25" t="str">
        <f t="shared" si="239"/>
        <v xml:space="preserve"> </v>
      </c>
      <c r="AQ41" s="53">
        <f t="shared" si="216"/>
        <v>200000</v>
      </c>
      <c r="AR41" s="53">
        <f t="shared" si="217"/>
        <v>202146.28</v>
      </c>
      <c r="AS41" s="53">
        <f t="shared" si="218"/>
        <v>69214.39</v>
      </c>
      <c r="AT41" s="25">
        <f t="shared" si="103"/>
        <v>1.0107314000000001</v>
      </c>
      <c r="AU41" s="25" t="str">
        <f t="shared" si="128"/>
        <v>св.200</v>
      </c>
      <c r="AV41" s="33"/>
      <c r="AW41" s="33"/>
      <c r="AX41" s="33"/>
      <c r="AY41" s="25" t="str">
        <f t="shared" si="240"/>
        <v xml:space="preserve"> </v>
      </c>
      <c r="AZ41" s="25" t="str">
        <f t="shared" si="129"/>
        <v xml:space="preserve"> </v>
      </c>
      <c r="BA41" s="33"/>
      <c r="BB41" s="33"/>
      <c r="BC41" s="33"/>
      <c r="BD41" s="25" t="str">
        <f t="shared" si="130"/>
        <v xml:space="preserve"> </v>
      </c>
      <c r="BE41" s="25" t="str">
        <f t="shared" si="131"/>
        <v xml:space="preserve"> </v>
      </c>
      <c r="BF41" s="33"/>
      <c r="BG41" s="33"/>
      <c r="BH41" s="33"/>
      <c r="BI41" s="25" t="str">
        <f t="shared" si="241"/>
        <v xml:space="preserve"> </v>
      </c>
      <c r="BJ41" s="25" t="str">
        <f t="shared" si="133"/>
        <v xml:space="preserve"> </v>
      </c>
      <c r="BK41" s="33"/>
      <c r="BL41" s="33"/>
      <c r="BM41" s="33"/>
      <c r="BN41" s="25" t="str">
        <f t="shared" si="177"/>
        <v xml:space="preserve"> </v>
      </c>
      <c r="BO41" s="25" t="str">
        <f t="shared" si="134"/>
        <v xml:space="preserve"> </v>
      </c>
      <c r="BP41" s="33">
        <v>200000</v>
      </c>
      <c r="BQ41" s="33">
        <v>108430.95</v>
      </c>
      <c r="BR41" s="33">
        <v>69214.39</v>
      </c>
      <c r="BS41" s="25">
        <f t="shared" si="242"/>
        <v>0.54215475000000002</v>
      </c>
      <c r="BT41" s="25">
        <f t="shared" si="171"/>
        <v>1.5665954724154905</v>
      </c>
      <c r="BU41" s="33"/>
      <c r="BV41" s="33">
        <v>7644.33</v>
      </c>
      <c r="BW41" s="33"/>
      <c r="BX41" s="25" t="str">
        <f t="shared" si="228"/>
        <v xml:space="preserve"> </v>
      </c>
      <c r="BY41" s="25"/>
      <c r="BZ41" s="33"/>
      <c r="CA41" s="33"/>
      <c r="CB41" s="33"/>
      <c r="CC41" s="25" t="str">
        <f t="shared" si="178"/>
        <v xml:space="preserve"> </v>
      </c>
      <c r="CD41" s="25" t="str">
        <f t="shared" si="137"/>
        <v xml:space="preserve"> </v>
      </c>
      <c r="CE41" s="24">
        <f t="shared" si="221"/>
        <v>0</v>
      </c>
      <c r="CF41" s="24">
        <f t="shared" si="221"/>
        <v>0</v>
      </c>
      <c r="CG41" s="24">
        <f t="shared" si="221"/>
        <v>0</v>
      </c>
      <c r="CH41" s="35" t="str">
        <f t="shared" si="138"/>
        <v xml:space="preserve"> </v>
      </c>
      <c r="CI41" s="25" t="str">
        <f t="shared" si="156"/>
        <v xml:space="preserve"> </v>
      </c>
      <c r="CJ41" s="33"/>
      <c r="CK41" s="33"/>
      <c r="CL41" s="33"/>
      <c r="CM41" s="25" t="str">
        <f t="shared" si="139"/>
        <v xml:space="preserve"> </v>
      </c>
      <c r="CN41" s="25" t="str">
        <f t="shared" si="140"/>
        <v xml:space="preserve"> </v>
      </c>
      <c r="CO41" s="33"/>
      <c r="CP41" s="33"/>
      <c r="CQ41" s="33"/>
      <c r="CR41" s="25" t="str">
        <f t="shared" si="141"/>
        <v xml:space="preserve"> </v>
      </c>
      <c r="CS41" s="25" t="str">
        <f t="shared" si="142"/>
        <v xml:space="preserve"> </v>
      </c>
      <c r="CT41" s="33"/>
      <c r="CU41" s="33"/>
      <c r="CV41" s="33"/>
      <c r="CW41" s="25" t="str">
        <f t="shared" si="143"/>
        <v xml:space="preserve"> </v>
      </c>
      <c r="CX41" s="25" t="str">
        <f t="shared" si="144"/>
        <v xml:space="preserve"> </v>
      </c>
      <c r="CY41" s="33"/>
      <c r="CZ41" s="33"/>
      <c r="DA41" s="33"/>
      <c r="DB41" s="25" t="str">
        <f t="shared" si="243"/>
        <v xml:space="preserve"> </v>
      </c>
      <c r="DC41" s="25" t="str">
        <f t="shared" si="145"/>
        <v xml:space="preserve"> </v>
      </c>
      <c r="DD41" s="33"/>
      <c r="DE41" s="33">
        <v>86829.46</v>
      </c>
      <c r="DF41" s="33"/>
      <c r="DG41" s="25" t="str">
        <f t="shared" si="244"/>
        <v xml:space="preserve"> </v>
      </c>
      <c r="DH41" s="25" t="str">
        <f t="shared" si="146"/>
        <v xml:space="preserve"> </v>
      </c>
      <c r="DI41" s="33">
        <v>-758.46</v>
      </c>
      <c r="DJ41" s="33"/>
      <c r="DK41" s="25"/>
      <c r="DL41" s="33"/>
      <c r="DM41" s="33"/>
      <c r="DN41" s="33"/>
      <c r="DO41" s="25" t="str">
        <f t="shared" si="246"/>
        <v xml:space="preserve"> </v>
      </c>
      <c r="DP41" s="25" t="str">
        <f t="shared" si="148"/>
        <v xml:space="preserve"> </v>
      </c>
      <c r="DQ41" s="33"/>
      <c r="DR41" s="33"/>
      <c r="DS41" s="33"/>
      <c r="DT41" s="25" t="str">
        <f t="shared" si="117"/>
        <v xml:space="preserve"> </v>
      </c>
      <c r="DU41" s="25" t="str">
        <f t="shared" si="204"/>
        <v xml:space="preserve"> </v>
      </c>
    </row>
    <row r="42" spans="1:125" s="18" customFormat="1" ht="15.75" hidden="1">
      <c r="A42" s="17"/>
      <c r="B42" s="7" t="s">
        <v>127</v>
      </c>
      <c r="C42" s="28">
        <f>SUM(C43:C47)</f>
        <v>22625781.399999999</v>
      </c>
      <c r="D42" s="28">
        <f>SUM(D43:D47)</f>
        <v>4670766.17</v>
      </c>
      <c r="E42" s="28">
        <f>SUM(E43:E47)</f>
        <v>4351672.7799999993</v>
      </c>
      <c r="F42" s="23">
        <f t="shared" si="230"/>
        <v>0.20643557397756881</v>
      </c>
      <c r="G42" s="23">
        <f t="shared" si="231"/>
        <v>1.0733266047636976</v>
      </c>
      <c r="H42" s="22">
        <f t="shared" ref="H42:J42" si="247">SUM(H43:H47)</f>
        <v>21520439</v>
      </c>
      <c r="I42" s="43">
        <f>SUM(I43:I47)</f>
        <v>4378801.3899999997</v>
      </c>
      <c r="J42" s="22">
        <f t="shared" si="247"/>
        <v>4176861.9599999995</v>
      </c>
      <c r="K42" s="23">
        <f t="shared" si="232"/>
        <v>0.20347175027423928</v>
      </c>
      <c r="L42" s="23">
        <f t="shared" si="121"/>
        <v>1.0483471639555932</v>
      </c>
      <c r="M42" s="22">
        <f>SUM(M43:M47)</f>
        <v>15520685</v>
      </c>
      <c r="N42" s="22">
        <f>SUM(N43:N47)</f>
        <v>3436163.75</v>
      </c>
      <c r="O42" s="56">
        <f>SUM(O43:O47)</f>
        <v>3224407.17</v>
      </c>
      <c r="P42" s="23">
        <f t="shared" si="233"/>
        <v>0.22139253196621153</v>
      </c>
      <c r="Q42" s="23">
        <f t="shared" si="122"/>
        <v>1.0656730272684514</v>
      </c>
      <c r="R42" s="56">
        <f>SUM(R43:R47)</f>
        <v>1497954</v>
      </c>
      <c r="S42" s="56">
        <f>SUM(S43:S47)</f>
        <v>373166.35</v>
      </c>
      <c r="T42" s="56">
        <f>SUM(T43:T47)</f>
        <v>310787.07</v>
      </c>
      <c r="U42" s="23">
        <f t="shared" si="234"/>
        <v>0.24911736274945692</v>
      </c>
      <c r="V42" s="23">
        <f t="shared" si="123"/>
        <v>1.2007138842680938</v>
      </c>
      <c r="W42" s="56">
        <f>SUM(W43:W47)</f>
        <v>420000</v>
      </c>
      <c r="X42" s="56">
        <f>SUM(X43:X47)</f>
        <v>12421.5</v>
      </c>
      <c r="Y42" s="56">
        <f>SUM(Y43:Y47)</f>
        <v>2769.97</v>
      </c>
      <c r="Z42" s="23">
        <f t="shared" si="235"/>
        <v>2.9575000000000001E-2</v>
      </c>
      <c r="AA42" s="23" t="str">
        <f t="shared" si="124"/>
        <v>св.200</v>
      </c>
      <c r="AB42" s="56">
        <f>SUM(AB43:AB47)</f>
        <v>365000</v>
      </c>
      <c r="AC42" s="56">
        <f>SUM(AC43:AC47)</f>
        <v>25974.79</v>
      </c>
      <c r="AD42" s="56">
        <f>SUM(AD43:AD47)</f>
        <v>-19191.63</v>
      </c>
      <c r="AE42" s="23">
        <f t="shared" si="236"/>
        <v>7.1163808219178087E-2</v>
      </c>
      <c r="AF42" s="23">
        <f t="shared" si="125"/>
        <v>-1.3534436626800328</v>
      </c>
      <c r="AG42" s="56">
        <f>SUM(AG43:AG47)</f>
        <v>3698800</v>
      </c>
      <c r="AH42" s="56">
        <f>SUM(AH43:AH47)</f>
        <v>529575</v>
      </c>
      <c r="AI42" s="56">
        <f>SUM(AI43:AI47)</f>
        <v>654789.38</v>
      </c>
      <c r="AJ42" s="23">
        <f t="shared" si="237"/>
        <v>0.14317481345301178</v>
      </c>
      <c r="AK42" s="23">
        <f t="shared" si="126"/>
        <v>0.80877151672802028</v>
      </c>
      <c r="AL42" s="56">
        <f>SUM(AL43:AL47)</f>
        <v>18000</v>
      </c>
      <c r="AM42" s="56">
        <f>SUM(AM43:AM47)</f>
        <v>1500</v>
      </c>
      <c r="AN42" s="56">
        <f>SUM(AN43:AN47)</f>
        <v>3300</v>
      </c>
      <c r="AO42" s="23">
        <f t="shared" si="182"/>
        <v>8.3333333333333329E-2</v>
      </c>
      <c r="AP42" s="23">
        <f t="shared" si="127"/>
        <v>0.45454545454545453</v>
      </c>
      <c r="AQ42" s="56">
        <f>SUM(AQ43:AQ47)</f>
        <v>1105342.3999999999</v>
      </c>
      <c r="AR42" s="56">
        <f t="shared" ref="AR42:AS42" si="248">SUM(AR43:AR47)</f>
        <v>291964.78000000003</v>
      </c>
      <c r="AS42" s="56">
        <f t="shared" si="248"/>
        <v>174810.82000000004</v>
      </c>
      <c r="AT42" s="23">
        <f t="shared" si="103"/>
        <v>0.26413967291945017</v>
      </c>
      <c r="AU42" s="23">
        <f t="shared" si="128"/>
        <v>1.6701756790569369</v>
      </c>
      <c r="AV42" s="56">
        <f>SUM(AV43:AV47)</f>
        <v>410000</v>
      </c>
      <c r="AW42" s="56">
        <f>SUM(AW43:AW47)</f>
        <v>131859.19</v>
      </c>
      <c r="AX42" s="56">
        <f>SUM(AX43:AX47)</f>
        <v>69227.14</v>
      </c>
      <c r="AY42" s="23">
        <f t="shared" si="240"/>
        <v>0.32160778048780486</v>
      </c>
      <c r="AZ42" s="23">
        <f t="shared" si="129"/>
        <v>1.9047325947598008</v>
      </c>
      <c r="BA42" s="56">
        <f>SUM(BA43:BA47)</f>
        <v>0</v>
      </c>
      <c r="BB42" s="56">
        <f>SUM(BB43:BB47)</f>
        <v>0</v>
      </c>
      <c r="BC42" s="56">
        <f>SUM(BC43:BC47)</f>
        <v>0</v>
      </c>
      <c r="BD42" s="23" t="str">
        <f t="shared" si="130"/>
        <v xml:space="preserve"> </v>
      </c>
      <c r="BE42" s="23" t="str">
        <f t="shared" si="131"/>
        <v xml:space="preserve"> </v>
      </c>
      <c r="BF42" s="56">
        <f>SUM(BF43:BF47)</f>
        <v>292610</v>
      </c>
      <c r="BG42" s="56">
        <f>SUM(BG43:BG47)</f>
        <v>75694.61</v>
      </c>
      <c r="BH42" s="56">
        <f>SUM(BH43:BH47)</f>
        <v>56464.44</v>
      </c>
      <c r="BI42" s="23">
        <f t="shared" si="241"/>
        <v>0.25868770718704076</v>
      </c>
      <c r="BJ42" s="23">
        <f t="shared" si="133"/>
        <v>1.3405713401213224</v>
      </c>
      <c r="BK42" s="56">
        <f>SUM(BK43:BK47)</f>
        <v>0</v>
      </c>
      <c r="BL42" s="56">
        <f>SUM(BL43:BL47)</f>
        <v>0</v>
      </c>
      <c r="BM42" s="56">
        <f>SUM(BM43:BM47)</f>
        <v>0</v>
      </c>
      <c r="BN42" s="23" t="str">
        <f t="shared" si="177"/>
        <v xml:space="preserve"> </v>
      </c>
      <c r="BO42" s="23" t="str">
        <f t="shared" si="134"/>
        <v xml:space="preserve"> </v>
      </c>
      <c r="BP42" s="56">
        <f>SUM(BP43:BP47)</f>
        <v>0</v>
      </c>
      <c r="BQ42" s="56">
        <f>SUM(BQ43:BQ47)</f>
        <v>0</v>
      </c>
      <c r="BR42" s="56">
        <f>SUM(BR43:BR47)</f>
        <v>0</v>
      </c>
      <c r="BS42" s="23" t="str">
        <f t="shared" si="242"/>
        <v xml:space="preserve"> </v>
      </c>
      <c r="BT42" s="23" t="str">
        <f t="shared" si="171"/>
        <v xml:space="preserve"> </v>
      </c>
      <c r="BU42" s="56">
        <f>SUM(BU43:BU47)</f>
        <v>223000</v>
      </c>
      <c r="BV42" s="56">
        <f>SUM(BV43:BV47)</f>
        <v>62133.97</v>
      </c>
      <c r="BW42" s="56">
        <f>SUM(BW43:BW47)</f>
        <v>20790.22</v>
      </c>
      <c r="BX42" s="23">
        <f t="shared" ref="BX42:BX68" si="249">IF(BV42&lt;=0," ",IF(BU42&lt;=0," ",IF(BV42/BU42*100&gt;200,"СВ.200",BV42/BU42)))</f>
        <v>0.27862766816143497</v>
      </c>
      <c r="BY42" s="23" t="str">
        <f t="shared" si="136"/>
        <v>св.200</v>
      </c>
      <c r="BZ42" s="56">
        <f>SUM(BZ43:BZ47)</f>
        <v>0</v>
      </c>
      <c r="CA42" s="56">
        <f>SUM(CA43:CA47)</f>
        <v>0</v>
      </c>
      <c r="CB42" s="56">
        <f>SUM(CB43:CB47)</f>
        <v>0</v>
      </c>
      <c r="CC42" s="23" t="str">
        <f t="shared" si="178"/>
        <v xml:space="preserve"> </v>
      </c>
      <c r="CD42" s="23" t="str">
        <f t="shared" si="137"/>
        <v xml:space="preserve"> </v>
      </c>
      <c r="CE42" s="28">
        <f>SUM(CE43:CE47)</f>
        <v>150000</v>
      </c>
      <c r="CF42" s="28">
        <f>SUM(CF43:CF47)</f>
        <v>22277.01</v>
      </c>
      <c r="CG42" s="28">
        <f>SUM(CG43:CG47)</f>
        <v>28329.02</v>
      </c>
      <c r="CH42" s="23">
        <f t="shared" si="138"/>
        <v>0.14851339999999999</v>
      </c>
      <c r="CI42" s="23">
        <f t="shared" si="156"/>
        <v>0.78636712459520297</v>
      </c>
      <c r="CJ42" s="56">
        <f>SUM(CJ43:CJ47)</f>
        <v>150000</v>
      </c>
      <c r="CK42" s="56">
        <f>SUM(CK43:CK47)</f>
        <v>22277.01</v>
      </c>
      <c r="CL42" s="56">
        <f>SUM(CL43:CL47)</f>
        <v>28329.02</v>
      </c>
      <c r="CM42" s="23">
        <f t="shared" si="139"/>
        <v>0.14851339999999999</v>
      </c>
      <c r="CN42" s="23">
        <f t="shared" si="140"/>
        <v>0.78636712459520297</v>
      </c>
      <c r="CO42" s="56">
        <f>SUM(CO43:CO47)</f>
        <v>0</v>
      </c>
      <c r="CP42" s="56">
        <f>SUM(CP43:CP47)</f>
        <v>0</v>
      </c>
      <c r="CQ42" s="56">
        <f>SUM(CQ43:CQ47)</f>
        <v>0</v>
      </c>
      <c r="CR42" s="23" t="str">
        <f t="shared" si="141"/>
        <v xml:space="preserve"> </v>
      </c>
      <c r="CS42" s="23" t="str">
        <f t="shared" si="142"/>
        <v xml:space="preserve"> </v>
      </c>
      <c r="CT42" s="56">
        <f>SUM(CT43:CT47)</f>
        <v>0</v>
      </c>
      <c r="CU42" s="56">
        <f>SUM(CU43:CU47)</f>
        <v>0</v>
      </c>
      <c r="CV42" s="56">
        <f>SUM(CV43:CV47)</f>
        <v>0</v>
      </c>
      <c r="CW42" s="45" t="str">
        <f t="shared" si="143"/>
        <v xml:space="preserve"> </v>
      </c>
      <c r="CX42" s="45" t="str">
        <f t="shared" si="144"/>
        <v xml:space="preserve"> </v>
      </c>
      <c r="CY42" s="56">
        <f>SUM(CY43:CY47)</f>
        <v>0</v>
      </c>
      <c r="CZ42" s="56">
        <f>SUM(CZ43:CZ47)</f>
        <v>0</v>
      </c>
      <c r="DA42" s="56">
        <f>SUM(DA43:DA47)</f>
        <v>0</v>
      </c>
      <c r="DB42" s="23" t="str">
        <f t="shared" si="243"/>
        <v xml:space="preserve"> </v>
      </c>
      <c r="DC42" s="23" t="str">
        <f t="shared" si="145"/>
        <v xml:space="preserve"> </v>
      </c>
      <c r="DD42" s="56">
        <f>SUM(DD43:DD47)</f>
        <v>0</v>
      </c>
      <c r="DE42" s="56">
        <f>SUM(DE43:DE47)</f>
        <v>0</v>
      </c>
      <c r="DF42" s="56">
        <f>SUM(DF43:DF47)</f>
        <v>0</v>
      </c>
      <c r="DG42" s="23" t="str">
        <f t="shared" si="244"/>
        <v xml:space="preserve"> </v>
      </c>
      <c r="DH42" s="23" t="str">
        <f t="shared" si="146"/>
        <v xml:space="preserve"> </v>
      </c>
      <c r="DI42" s="56">
        <f>SUM(DI43:DI47)</f>
        <v>0</v>
      </c>
      <c r="DJ42" s="56">
        <f>SUM(DJ43:DJ47)</f>
        <v>0</v>
      </c>
      <c r="DK42" s="23" t="str">
        <f t="shared" si="147"/>
        <v xml:space="preserve"> </v>
      </c>
      <c r="DL42" s="56">
        <f>SUM(DL43:DL47)</f>
        <v>0</v>
      </c>
      <c r="DM42" s="56">
        <f>SUM(DM43:DM47)</f>
        <v>0</v>
      </c>
      <c r="DN42" s="56">
        <f>SUM(DN43:DN47)</f>
        <v>0</v>
      </c>
      <c r="DO42" s="23" t="str">
        <f t="shared" si="246"/>
        <v xml:space="preserve"> </v>
      </c>
      <c r="DP42" s="23" t="str">
        <f t="shared" si="148"/>
        <v xml:space="preserve"> </v>
      </c>
      <c r="DQ42" s="56">
        <f>SUM(DQ43:DQ47)</f>
        <v>29732.400000000001</v>
      </c>
      <c r="DR42" s="56">
        <f>SUM(DR43:DR47)</f>
        <v>0</v>
      </c>
      <c r="DS42" s="56">
        <f>SUM(DS43:DS47)</f>
        <v>0</v>
      </c>
      <c r="DT42" s="23" t="str">
        <f t="shared" si="117"/>
        <v xml:space="preserve"> </v>
      </c>
      <c r="DU42" s="23" t="str">
        <f t="shared" si="204"/>
        <v xml:space="preserve"> </v>
      </c>
    </row>
    <row r="43" spans="1:125" s="16" customFormat="1" ht="15.75" hidden="1" customHeight="1" outlineLevel="1">
      <c r="A43" s="15">
        <f>31+1</f>
        <v>32</v>
      </c>
      <c r="B43" s="8" t="s">
        <v>113</v>
      </c>
      <c r="C43" s="24">
        <f t="shared" ref="C43:D47" si="250">H43+AQ43</f>
        <v>18425186.399999999</v>
      </c>
      <c r="D43" s="24">
        <f t="shared" si="250"/>
        <v>3767477.4700000007</v>
      </c>
      <c r="E43" s="24">
        <f t="shared" ref="E43:E47" si="251">J43+AS43</f>
        <v>3591832.8099999996</v>
      </c>
      <c r="F43" s="25">
        <f t="shared" si="230"/>
        <v>0.20447432054201639</v>
      </c>
      <c r="G43" s="25">
        <f t="shared" si="231"/>
        <v>1.0489011235464496</v>
      </c>
      <c r="H43" s="14">
        <f t="shared" ref="H43:J47" si="252">W43++AG43+M43+AB43+AL43+R43</f>
        <v>17605454</v>
      </c>
      <c r="I43" s="21">
        <f t="shared" si="252"/>
        <v>3537725.6200000006</v>
      </c>
      <c r="J43" s="14">
        <f t="shared" si="252"/>
        <v>3478825.9199999995</v>
      </c>
      <c r="K43" s="25">
        <f t="shared" si="232"/>
        <v>0.20094486742574208</v>
      </c>
      <c r="L43" s="25">
        <f t="shared" si="121"/>
        <v>1.0169309132892748</v>
      </c>
      <c r="M43" s="33">
        <v>14672500</v>
      </c>
      <c r="N43" s="33">
        <v>3069741.91</v>
      </c>
      <c r="O43" s="33">
        <v>3042732.4</v>
      </c>
      <c r="P43" s="25">
        <f t="shared" si="233"/>
        <v>0.20921737331743057</v>
      </c>
      <c r="Q43" s="25">
        <f t="shared" si="122"/>
        <v>1.0088767286929341</v>
      </c>
      <c r="R43" s="33">
        <v>1497954</v>
      </c>
      <c r="S43" s="33">
        <v>373166.35</v>
      </c>
      <c r="T43" s="33">
        <v>310787.07</v>
      </c>
      <c r="U43" s="25">
        <f t="shared" si="234"/>
        <v>0.24911736274945692</v>
      </c>
      <c r="V43" s="25">
        <f t="shared" si="123"/>
        <v>1.2007138842680938</v>
      </c>
      <c r="W43" s="33">
        <v>350000</v>
      </c>
      <c r="X43" s="33">
        <v>12421.5</v>
      </c>
      <c r="Y43" s="33">
        <v>2769.97</v>
      </c>
      <c r="Z43" s="25">
        <f t="shared" si="235"/>
        <v>3.5490000000000001E-2</v>
      </c>
      <c r="AA43" s="25" t="str">
        <f t="shared" si="124"/>
        <v>св.200</v>
      </c>
      <c r="AB43" s="33">
        <v>200000</v>
      </c>
      <c r="AC43" s="33">
        <v>13056.22</v>
      </c>
      <c r="AD43" s="33">
        <v>-44089.62</v>
      </c>
      <c r="AE43" s="25">
        <f t="shared" si="236"/>
        <v>6.5281099999999995E-2</v>
      </c>
      <c r="AF43" s="25">
        <f t="shared" si="125"/>
        <v>-0.29612911156866395</v>
      </c>
      <c r="AG43" s="33">
        <v>885000</v>
      </c>
      <c r="AH43" s="33">
        <v>69339.64</v>
      </c>
      <c r="AI43" s="33">
        <v>166626.1</v>
      </c>
      <c r="AJ43" s="25">
        <f>IF(AH43&lt;=0," ",IF(AG43&lt;=0," ",IF(AH43/AG43*100&gt;200,"СВ.200",AH43/AG43)))</f>
        <v>7.8349875706214683E-2</v>
      </c>
      <c r="AK43" s="25">
        <f t="shared" si="126"/>
        <v>0.41613912826381938</v>
      </c>
      <c r="AL43" s="33"/>
      <c r="AM43" s="33"/>
      <c r="AN43" s="33"/>
      <c r="AO43" s="25" t="str">
        <f t="shared" si="182"/>
        <v xml:space="preserve"> </v>
      </c>
      <c r="AP43" s="25" t="str">
        <f t="shared" si="127"/>
        <v xml:space="preserve"> </v>
      </c>
      <c r="AQ43" s="53">
        <f t="shared" ref="AQ43:AQ47" si="253">AV43+BA43+BF43+BK43+BP43+BU43+BZ43+CE43+CY43+DD43+DL43+CT43+DQ43</f>
        <v>819732.4</v>
      </c>
      <c r="AR43" s="53">
        <f t="shared" ref="AR43:AR47" si="254">AW43+BB43+BG43+BL43+BQ43+BV43+CA43+CF43+CZ43+DE43+DM43+CU43+DI43+DR43</f>
        <v>229751.85</v>
      </c>
      <c r="AS43" s="53">
        <f t="shared" ref="AS43:AS47" si="255">AX43+BC43+BH43+BM43+BR43+BW43+CB43+CG43+DA43+DF43+DN43+CV43+DJ43</f>
        <v>113006.89000000001</v>
      </c>
      <c r="AT43" s="25">
        <f t="shared" si="103"/>
        <v>0.28027664881856568</v>
      </c>
      <c r="AU43" s="25" t="str">
        <f t="shared" si="128"/>
        <v>св.200</v>
      </c>
      <c r="AV43" s="33">
        <v>410000</v>
      </c>
      <c r="AW43" s="33">
        <v>131859.19</v>
      </c>
      <c r="AX43" s="33">
        <v>69227.14</v>
      </c>
      <c r="AY43" s="25">
        <f t="shared" si="240"/>
        <v>0.32160778048780486</v>
      </c>
      <c r="AZ43" s="25">
        <f t="shared" si="129"/>
        <v>1.9047325947598008</v>
      </c>
      <c r="BA43" s="33"/>
      <c r="BB43" s="33"/>
      <c r="BC43" s="33"/>
      <c r="BD43" s="25" t="str">
        <f t="shared" si="130"/>
        <v xml:space="preserve"> </v>
      </c>
      <c r="BE43" s="25" t="str">
        <f t="shared" si="131"/>
        <v xml:space="preserve"> </v>
      </c>
      <c r="BF43" s="33">
        <v>50000</v>
      </c>
      <c r="BG43" s="33">
        <v>20267.55</v>
      </c>
      <c r="BH43" s="33">
        <v>7129.38</v>
      </c>
      <c r="BI43" s="25">
        <f t="shared" si="241"/>
        <v>0.40535099999999996</v>
      </c>
      <c r="BJ43" s="25" t="str">
        <f>IF(BG43=0," ",IF(BG43/BH43*100&gt;200,"св.200",BG43/BH43))</f>
        <v>св.200</v>
      </c>
      <c r="BK43" s="33"/>
      <c r="BL43" s="33"/>
      <c r="BM43" s="33"/>
      <c r="BN43" s="25"/>
      <c r="BO43" s="25" t="str">
        <f t="shared" si="134"/>
        <v xml:space="preserve"> </v>
      </c>
      <c r="BP43" s="33"/>
      <c r="BQ43" s="33"/>
      <c r="BR43" s="33"/>
      <c r="BS43" s="25" t="str">
        <f t="shared" si="242"/>
        <v xml:space="preserve"> </v>
      </c>
      <c r="BT43" s="25" t="str">
        <f t="shared" si="171"/>
        <v xml:space="preserve"> </v>
      </c>
      <c r="BU43" s="33">
        <v>180000</v>
      </c>
      <c r="BV43" s="33">
        <v>55348.1</v>
      </c>
      <c r="BW43" s="33">
        <v>8321.35</v>
      </c>
      <c r="BX43" s="25">
        <f t="shared" si="249"/>
        <v>0.30748944444444443</v>
      </c>
      <c r="BY43" s="25" t="str">
        <f t="shared" si="136"/>
        <v>св.200</v>
      </c>
      <c r="BZ43" s="33"/>
      <c r="CA43" s="33"/>
      <c r="CB43" s="33"/>
      <c r="CC43" s="25" t="str">
        <f t="shared" si="178"/>
        <v xml:space="preserve"> </v>
      </c>
      <c r="CD43" s="25" t="str">
        <f t="shared" si="137"/>
        <v xml:space="preserve"> </v>
      </c>
      <c r="CE43" s="24">
        <f t="shared" ref="CE43:CG47" si="256">CJ43+CO43</f>
        <v>150000</v>
      </c>
      <c r="CF43" s="24">
        <f t="shared" si="256"/>
        <v>22277.01</v>
      </c>
      <c r="CG43" s="24">
        <f t="shared" si="256"/>
        <v>28329.02</v>
      </c>
      <c r="CH43" s="25">
        <f t="shared" si="138"/>
        <v>0.14851339999999999</v>
      </c>
      <c r="CI43" s="25">
        <f t="shared" si="156"/>
        <v>0.78636712459520297</v>
      </c>
      <c r="CJ43" s="33">
        <v>150000</v>
      </c>
      <c r="CK43" s="33">
        <v>22277.01</v>
      </c>
      <c r="CL43" s="33">
        <v>28329.02</v>
      </c>
      <c r="CM43" s="25">
        <f t="shared" si="139"/>
        <v>0.14851339999999999</v>
      </c>
      <c r="CN43" s="25">
        <f t="shared" si="140"/>
        <v>0.78636712459520297</v>
      </c>
      <c r="CO43" s="33"/>
      <c r="CP43" s="33"/>
      <c r="CQ43" s="33"/>
      <c r="CR43" s="25" t="str">
        <f t="shared" si="141"/>
        <v xml:space="preserve"> </v>
      </c>
      <c r="CS43" s="25" t="str">
        <f t="shared" si="142"/>
        <v xml:space="preserve"> </v>
      </c>
      <c r="CT43" s="33"/>
      <c r="CU43" s="33"/>
      <c r="CV43" s="33"/>
      <c r="CW43" s="25" t="str">
        <f t="shared" si="143"/>
        <v xml:space="preserve"> </v>
      </c>
      <c r="CX43" s="25" t="str">
        <f t="shared" si="144"/>
        <v xml:space="preserve"> </v>
      </c>
      <c r="CY43" s="33"/>
      <c r="CZ43" s="33"/>
      <c r="DA43" s="33"/>
      <c r="DB43" s="25" t="str">
        <f t="shared" si="243"/>
        <v xml:space="preserve"> </v>
      </c>
      <c r="DC43" s="25" t="str">
        <f t="shared" si="145"/>
        <v xml:space="preserve"> </v>
      </c>
      <c r="DD43" s="33"/>
      <c r="DE43" s="33"/>
      <c r="DF43" s="33"/>
      <c r="DG43" s="25" t="str">
        <f t="shared" si="244"/>
        <v xml:space="preserve"> </v>
      </c>
      <c r="DH43" s="25" t="str">
        <f t="shared" si="146"/>
        <v xml:space="preserve"> </v>
      </c>
      <c r="DI43" s="33"/>
      <c r="DJ43" s="33"/>
      <c r="DK43" s="25" t="str">
        <f t="shared" si="147"/>
        <v xml:space="preserve"> </v>
      </c>
      <c r="DL43" s="33"/>
      <c r="DM43" s="33"/>
      <c r="DN43" s="33"/>
      <c r="DO43" s="25" t="str">
        <f t="shared" si="246"/>
        <v xml:space="preserve"> </v>
      </c>
      <c r="DP43" s="25" t="str">
        <f t="shared" si="148"/>
        <v xml:space="preserve"> </v>
      </c>
      <c r="DQ43" s="33">
        <v>29732.400000000001</v>
      </c>
      <c r="DR43" s="33"/>
      <c r="DS43" s="33"/>
      <c r="DT43" s="25" t="str">
        <f t="shared" si="117"/>
        <v xml:space="preserve"> </v>
      </c>
      <c r="DU43" s="25" t="str">
        <f t="shared" si="204"/>
        <v xml:space="preserve"> </v>
      </c>
    </row>
    <row r="44" spans="1:125" s="16" customFormat="1" ht="15.75" hidden="1" customHeight="1" outlineLevel="1">
      <c r="A44" s="15">
        <f>A43+1</f>
        <v>33</v>
      </c>
      <c r="B44" s="8" t="s">
        <v>112</v>
      </c>
      <c r="C44" s="24">
        <f t="shared" si="250"/>
        <v>2400000</v>
      </c>
      <c r="D44" s="24">
        <f t="shared" si="250"/>
        <v>592790.54</v>
      </c>
      <c r="E44" s="24">
        <f t="shared" si="251"/>
        <v>376033.84</v>
      </c>
      <c r="F44" s="25">
        <f t="shared" si="230"/>
        <v>0.24699605833333335</v>
      </c>
      <c r="G44" s="25">
        <f t="shared" si="231"/>
        <v>1.576428706522796</v>
      </c>
      <c r="H44" s="14">
        <f t="shared" si="252"/>
        <v>2260000</v>
      </c>
      <c r="I44" s="21">
        <f t="shared" si="252"/>
        <v>558963.48</v>
      </c>
      <c r="J44" s="14">
        <f t="shared" si="252"/>
        <v>348298.78</v>
      </c>
      <c r="K44" s="25">
        <f t="shared" si="232"/>
        <v>0.24732897345132743</v>
      </c>
      <c r="L44" s="25">
        <f t="shared" si="121"/>
        <v>1.6048390407798727</v>
      </c>
      <c r="M44" s="33">
        <v>700000</v>
      </c>
      <c r="N44" s="33">
        <v>334335.59000000003</v>
      </c>
      <c r="O44" s="33">
        <v>150236.76999999999</v>
      </c>
      <c r="P44" s="25">
        <f t="shared" si="233"/>
        <v>0.47762227142857144</v>
      </c>
      <c r="Q44" s="25" t="str">
        <f t="shared" si="122"/>
        <v>св.200</v>
      </c>
      <c r="R44" s="33"/>
      <c r="S44" s="33"/>
      <c r="T44" s="33"/>
      <c r="U44" s="25" t="str">
        <f t="shared" si="234"/>
        <v xml:space="preserve"> </v>
      </c>
      <c r="V44" s="25" t="str">
        <f t="shared" ref="V44:V47" si="257">IF(S44=0," ",IF(S44/T44*100&gt;200,"св.200",S44/T44))</f>
        <v xml:space="preserve"> </v>
      </c>
      <c r="W44" s="33">
        <v>70000</v>
      </c>
      <c r="X44" s="33"/>
      <c r="Y44" s="33"/>
      <c r="Z44" s="25" t="str">
        <f t="shared" ref="Z44:Z45" si="258">IF(X44&lt;=0," ",IF(W44&lt;=0," ",IF(X44/W44*100&gt;200,"СВ.200",X44/W44)))</f>
        <v xml:space="preserve"> </v>
      </c>
      <c r="AA44" s="25" t="str">
        <f t="shared" ref="AA44:AA45" si="259">IF(Y44=0," ",IF(X44/Y44*100&gt;200,"св.200",X44/Y44))</f>
        <v xml:space="preserve"> </v>
      </c>
      <c r="AB44" s="33">
        <v>65000</v>
      </c>
      <c r="AC44" s="33">
        <v>2787.33</v>
      </c>
      <c r="AD44" s="33">
        <v>15268.15</v>
      </c>
      <c r="AE44" s="25">
        <f t="shared" si="236"/>
        <v>4.2881999999999997E-2</v>
      </c>
      <c r="AF44" s="25">
        <f t="shared" si="125"/>
        <v>0.18255846320608587</v>
      </c>
      <c r="AG44" s="33">
        <v>1420000</v>
      </c>
      <c r="AH44" s="33">
        <v>221140.56</v>
      </c>
      <c r="AI44" s="33">
        <v>181593.86</v>
      </c>
      <c r="AJ44" s="25">
        <f>IF(AH44&lt;=0," ",IF(AG44&lt;=0," ",IF(AH44/AG44*100&gt;200,"СВ.200",AH44/AG44)))</f>
        <v>0.15573278873239438</v>
      </c>
      <c r="AK44" s="25">
        <f t="shared" si="126"/>
        <v>1.2177755349217205</v>
      </c>
      <c r="AL44" s="33">
        <v>5000</v>
      </c>
      <c r="AM44" s="33">
        <v>700</v>
      </c>
      <c r="AN44" s="33">
        <v>1200</v>
      </c>
      <c r="AO44" s="25">
        <f t="shared" si="182"/>
        <v>0.14000000000000001</v>
      </c>
      <c r="AP44" s="25">
        <f t="shared" si="127"/>
        <v>0.58333333333333337</v>
      </c>
      <c r="AQ44" s="53">
        <f t="shared" si="253"/>
        <v>140000</v>
      </c>
      <c r="AR44" s="53">
        <f t="shared" si="254"/>
        <v>33827.06</v>
      </c>
      <c r="AS44" s="53">
        <f t="shared" si="255"/>
        <v>27735.06</v>
      </c>
      <c r="AT44" s="25">
        <f t="shared" si="103"/>
        <v>0.24162185714285714</v>
      </c>
      <c r="AU44" s="25">
        <f t="shared" si="128"/>
        <v>1.2196497862272515</v>
      </c>
      <c r="AV44" s="33"/>
      <c r="AW44" s="33"/>
      <c r="AX44" s="33"/>
      <c r="AY44" s="25" t="str">
        <f t="shared" si="240"/>
        <v xml:space="preserve"> </v>
      </c>
      <c r="AZ44" s="25" t="str">
        <f t="shared" si="129"/>
        <v xml:space="preserve"> </v>
      </c>
      <c r="BA44" s="33"/>
      <c r="BB44" s="33"/>
      <c r="BC44" s="33"/>
      <c r="BD44" s="25" t="str">
        <f t="shared" si="130"/>
        <v xml:space="preserve"> </v>
      </c>
      <c r="BE44" s="25" t="str">
        <f t="shared" si="131"/>
        <v xml:space="preserve"> </v>
      </c>
      <c r="BF44" s="33">
        <v>140000</v>
      </c>
      <c r="BG44" s="33">
        <v>33827.06</v>
      </c>
      <c r="BH44" s="33">
        <v>27735.06</v>
      </c>
      <c r="BI44" s="25">
        <f t="shared" si="241"/>
        <v>0.24162185714285714</v>
      </c>
      <c r="BJ44" s="25">
        <f t="shared" si="133"/>
        <v>1.2196497862272515</v>
      </c>
      <c r="BK44" s="33"/>
      <c r="BL44" s="33"/>
      <c r="BM44" s="33"/>
      <c r="BN44" s="25"/>
      <c r="BO44" s="25" t="str">
        <f t="shared" si="134"/>
        <v xml:space="preserve"> </v>
      </c>
      <c r="BP44" s="33"/>
      <c r="BQ44" s="33"/>
      <c r="BR44" s="33"/>
      <c r="BS44" s="25" t="str">
        <f t="shared" si="242"/>
        <v xml:space="preserve"> </v>
      </c>
      <c r="BT44" s="25" t="str">
        <f t="shared" si="171"/>
        <v xml:space="preserve"> </v>
      </c>
      <c r="BU44" s="33"/>
      <c r="BV44" s="33"/>
      <c r="BW44" s="33"/>
      <c r="BX44" s="25" t="str">
        <f t="shared" ref="BX44:BX45" si="260">IF(BV44&lt;=0," ",IF(BU44&lt;=0," ",IF(BV44/BU44*100&gt;200,"СВ.200",BV44/BU44)))</f>
        <v xml:space="preserve"> </v>
      </c>
      <c r="BY44" s="25" t="str">
        <f t="shared" ref="BY44" si="261">IF(BV44=0," ",IF(BV44/BW44*100&gt;200,"св.200",BV44/BW44))</f>
        <v xml:space="preserve"> </v>
      </c>
      <c r="BZ44" s="33"/>
      <c r="CA44" s="33"/>
      <c r="CB44" s="33"/>
      <c r="CC44" s="25" t="str">
        <f t="shared" si="178"/>
        <v xml:space="preserve"> </v>
      </c>
      <c r="CD44" s="25" t="str">
        <f t="shared" si="137"/>
        <v xml:space="preserve"> </v>
      </c>
      <c r="CE44" s="24">
        <f t="shared" si="256"/>
        <v>0</v>
      </c>
      <c r="CF44" s="24">
        <f t="shared" si="256"/>
        <v>0</v>
      </c>
      <c r="CG44" s="24">
        <f t="shared" si="256"/>
        <v>0</v>
      </c>
      <c r="CH44" s="35" t="str">
        <f t="shared" si="138"/>
        <v xml:space="preserve"> </v>
      </c>
      <c r="CI44" s="25" t="str">
        <f t="shared" si="156"/>
        <v xml:space="preserve"> </v>
      </c>
      <c r="CJ44" s="33"/>
      <c r="CK44" s="33"/>
      <c r="CL44" s="33"/>
      <c r="CM44" s="25" t="str">
        <f t="shared" si="139"/>
        <v xml:space="preserve"> </v>
      </c>
      <c r="CN44" s="25" t="str">
        <f t="shared" si="140"/>
        <v xml:space="preserve"> </v>
      </c>
      <c r="CO44" s="33"/>
      <c r="CP44" s="33"/>
      <c r="CQ44" s="33"/>
      <c r="CR44" s="25" t="str">
        <f t="shared" si="141"/>
        <v xml:space="preserve"> </v>
      </c>
      <c r="CS44" s="25" t="str">
        <f t="shared" si="142"/>
        <v xml:space="preserve"> </v>
      </c>
      <c r="CT44" s="33"/>
      <c r="CU44" s="33"/>
      <c r="CV44" s="33"/>
      <c r="CW44" s="25" t="str">
        <f t="shared" si="143"/>
        <v xml:space="preserve"> </v>
      </c>
      <c r="CX44" s="25" t="str">
        <f t="shared" si="144"/>
        <v xml:space="preserve"> </v>
      </c>
      <c r="CY44" s="33"/>
      <c r="CZ44" s="33"/>
      <c r="DA44" s="33"/>
      <c r="DB44" s="25" t="str">
        <f t="shared" si="243"/>
        <v xml:space="preserve"> </v>
      </c>
      <c r="DC44" s="25" t="str">
        <f t="shared" si="145"/>
        <v xml:space="preserve"> </v>
      </c>
      <c r="DD44" s="33"/>
      <c r="DE44" s="33"/>
      <c r="DF44" s="33"/>
      <c r="DG44" s="25" t="str">
        <f t="shared" si="244"/>
        <v xml:space="preserve"> </v>
      </c>
      <c r="DH44" s="25" t="str">
        <f t="shared" si="146"/>
        <v xml:space="preserve"> </v>
      </c>
      <c r="DI44" s="33"/>
      <c r="DJ44" s="33"/>
      <c r="DK44" s="25" t="str">
        <f t="shared" si="147"/>
        <v xml:space="preserve"> </v>
      </c>
      <c r="DL44" s="33"/>
      <c r="DM44" s="33"/>
      <c r="DN44" s="33"/>
      <c r="DO44" s="25" t="str">
        <f t="shared" si="246"/>
        <v xml:space="preserve"> </v>
      </c>
      <c r="DP44" s="25" t="str">
        <f t="shared" si="148"/>
        <v xml:space="preserve"> </v>
      </c>
      <c r="DQ44" s="33"/>
      <c r="DR44" s="33"/>
      <c r="DS44" s="33"/>
      <c r="DT44" s="25" t="str">
        <f t="shared" si="117"/>
        <v xml:space="preserve"> </v>
      </c>
      <c r="DU44" s="25" t="str">
        <f t="shared" si="204"/>
        <v xml:space="preserve"> </v>
      </c>
    </row>
    <row r="45" spans="1:125" s="16" customFormat="1" ht="15.75" hidden="1" customHeight="1" outlineLevel="1">
      <c r="A45" s="15">
        <f t="shared" ref="A45:A47" si="262">A44+1</f>
        <v>34</v>
      </c>
      <c r="B45" s="8" t="s">
        <v>17</v>
      </c>
      <c r="C45" s="24">
        <f t="shared" si="250"/>
        <v>668000</v>
      </c>
      <c r="D45" s="24">
        <f t="shared" si="250"/>
        <v>161724.47999999998</v>
      </c>
      <c r="E45" s="24">
        <f t="shared" si="251"/>
        <v>179530.93000000002</v>
      </c>
      <c r="F45" s="25">
        <f t="shared" si="230"/>
        <v>0.24210251497005986</v>
      </c>
      <c r="G45" s="25">
        <f t="shared" si="231"/>
        <v>0.90081681189976548</v>
      </c>
      <c r="H45" s="14">
        <f t="shared" si="252"/>
        <v>565000</v>
      </c>
      <c r="I45" s="21">
        <f t="shared" si="252"/>
        <v>137124.47999999998</v>
      </c>
      <c r="J45" s="14">
        <f t="shared" si="252"/>
        <v>157930.93000000002</v>
      </c>
      <c r="K45" s="25">
        <f t="shared" si="232"/>
        <v>0.24269819469026546</v>
      </c>
      <c r="L45" s="25">
        <f t="shared" si="121"/>
        <v>0.86825601546194886</v>
      </c>
      <c r="M45" s="33">
        <v>85000</v>
      </c>
      <c r="N45" s="33">
        <v>19117.099999999999</v>
      </c>
      <c r="O45" s="33">
        <v>21330.29</v>
      </c>
      <c r="P45" s="25">
        <f t="shared" si="233"/>
        <v>0.2249070588235294</v>
      </c>
      <c r="Q45" s="25">
        <f t="shared" si="122"/>
        <v>0.89624191701097344</v>
      </c>
      <c r="R45" s="33"/>
      <c r="S45" s="33"/>
      <c r="T45" s="33"/>
      <c r="U45" s="25" t="str">
        <f t="shared" si="234"/>
        <v xml:space="preserve"> </v>
      </c>
      <c r="V45" s="25" t="str">
        <f t="shared" si="257"/>
        <v xml:space="preserve"> </v>
      </c>
      <c r="W45" s="33"/>
      <c r="X45" s="33"/>
      <c r="Y45" s="33"/>
      <c r="Z45" s="25" t="str">
        <f t="shared" si="258"/>
        <v xml:space="preserve"> </v>
      </c>
      <c r="AA45" s="25" t="str">
        <f t="shared" si="259"/>
        <v xml:space="preserve"> </v>
      </c>
      <c r="AB45" s="33">
        <v>35000</v>
      </c>
      <c r="AC45" s="33">
        <v>1883.61</v>
      </c>
      <c r="AD45" s="33">
        <v>2159.5700000000002</v>
      </c>
      <c r="AE45" s="25">
        <f t="shared" si="236"/>
        <v>5.3817428571428572E-2</v>
      </c>
      <c r="AF45" s="25">
        <f t="shared" si="125"/>
        <v>0.87221530212032938</v>
      </c>
      <c r="AG45" s="33">
        <v>440000</v>
      </c>
      <c r="AH45" s="33">
        <v>115423.77</v>
      </c>
      <c r="AI45" s="33">
        <v>133241.07</v>
      </c>
      <c r="AJ45" s="25">
        <f t="shared" si="237"/>
        <v>0.26232675</v>
      </c>
      <c r="AK45" s="25">
        <f t="shared" si="126"/>
        <v>0.8662777175235834</v>
      </c>
      <c r="AL45" s="33">
        <v>5000</v>
      </c>
      <c r="AM45" s="33">
        <v>700</v>
      </c>
      <c r="AN45" s="33">
        <v>1200</v>
      </c>
      <c r="AO45" s="25">
        <f t="shared" si="182"/>
        <v>0.14000000000000001</v>
      </c>
      <c r="AP45" s="25">
        <f t="shared" si="127"/>
        <v>0.58333333333333337</v>
      </c>
      <c r="AQ45" s="53">
        <f t="shared" si="253"/>
        <v>103000</v>
      </c>
      <c r="AR45" s="53">
        <f t="shared" si="254"/>
        <v>24600</v>
      </c>
      <c r="AS45" s="53">
        <f t="shared" si="255"/>
        <v>21600</v>
      </c>
      <c r="AT45" s="25">
        <f t="shared" si="103"/>
        <v>0.23883495145631067</v>
      </c>
      <c r="AU45" s="25">
        <f t="shared" si="128"/>
        <v>1.1388888888888888</v>
      </c>
      <c r="AV45" s="33"/>
      <c r="AW45" s="33"/>
      <c r="AX45" s="33"/>
      <c r="AY45" s="25" t="str">
        <f t="shared" si="240"/>
        <v xml:space="preserve"> </v>
      </c>
      <c r="AZ45" s="25" t="str">
        <f t="shared" si="129"/>
        <v xml:space="preserve"> </v>
      </c>
      <c r="BA45" s="33"/>
      <c r="BB45" s="33"/>
      <c r="BC45" s="33"/>
      <c r="BD45" s="25" t="str">
        <f t="shared" si="130"/>
        <v xml:space="preserve"> </v>
      </c>
      <c r="BE45" s="25" t="str">
        <f t="shared" si="131"/>
        <v xml:space="preserve"> </v>
      </c>
      <c r="BF45" s="33">
        <v>100000</v>
      </c>
      <c r="BG45" s="33">
        <v>21600</v>
      </c>
      <c r="BH45" s="33">
        <v>21600</v>
      </c>
      <c r="BI45" s="25">
        <f t="shared" si="241"/>
        <v>0.216</v>
      </c>
      <c r="BJ45" s="25">
        <f t="shared" si="133"/>
        <v>1</v>
      </c>
      <c r="BK45" s="33"/>
      <c r="BL45" s="33"/>
      <c r="BM45" s="33"/>
      <c r="BN45" s="25"/>
      <c r="BO45" s="25" t="str">
        <f t="shared" si="134"/>
        <v xml:space="preserve"> </v>
      </c>
      <c r="BP45" s="33"/>
      <c r="BQ45" s="33"/>
      <c r="BR45" s="33"/>
      <c r="BS45" s="25" t="str">
        <f t="shared" si="242"/>
        <v xml:space="preserve"> </v>
      </c>
      <c r="BT45" s="25" t="str">
        <f t="shared" si="171"/>
        <v xml:space="preserve"> </v>
      </c>
      <c r="BU45" s="33">
        <v>3000</v>
      </c>
      <c r="BV45" s="33">
        <v>3000</v>
      </c>
      <c r="BW45" s="33"/>
      <c r="BX45" s="25">
        <f t="shared" si="260"/>
        <v>1</v>
      </c>
      <c r="BY45" s="25"/>
      <c r="BZ45" s="33"/>
      <c r="CA45" s="33"/>
      <c r="CB45" s="33"/>
      <c r="CC45" s="25" t="str">
        <f>IF(CA45&lt;=0," ",IF(BZ45&lt;=0," ",IF(CA45/BZ45*100&gt;200,"св.200",CA45/BZ45)))</f>
        <v xml:space="preserve"> </v>
      </c>
      <c r="CD45" s="25" t="str">
        <f t="shared" si="137"/>
        <v xml:space="preserve"> </v>
      </c>
      <c r="CE45" s="24">
        <f t="shared" si="256"/>
        <v>0</v>
      </c>
      <c r="CF45" s="24">
        <f t="shared" si="256"/>
        <v>0</v>
      </c>
      <c r="CG45" s="24">
        <f t="shared" si="256"/>
        <v>0</v>
      </c>
      <c r="CH45" s="35" t="str">
        <f t="shared" si="138"/>
        <v xml:space="preserve"> </v>
      </c>
      <c r="CI45" s="25" t="str">
        <f t="shared" si="156"/>
        <v xml:space="preserve"> </v>
      </c>
      <c r="CJ45" s="33"/>
      <c r="CK45" s="33"/>
      <c r="CL45" s="33"/>
      <c r="CM45" s="25" t="str">
        <f t="shared" si="139"/>
        <v xml:space="preserve"> </v>
      </c>
      <c r="CN45" s="25" t="str">
        <f t="shared" si="140"/>
        <v xml:space="preserve"> </v>
      </c>
      <c r="CO45" s="33"/>
      <c r="CP45" s="33"/>
      <c r="CQ45" s="33"/>
      <c r="CR45" s="25" t="str">
        <f t="shared" si="141"/>
        <v xml:space="preserve"> </v>
      </c>
      <c r="CS45" s="25" t="str">
        <f t="shared" si="142"/>
        <v xml:space="preserve"> </v>
      </c>
      <c r="CT45" s="33"/>
      <c r="CU45" s="33"/>
      <c r="CV45" s="33"/>
      <c r="CW45" s="25" t="str">
        <f t="shared" si="143"/>
        <v xml:space="preserve"> </v>
      </c>
      <c r="CX45" s="25" t="str">
        <f t="shared" si="144"/>
        <v xml:space="preserve"> </v>
      </c>
      <c r="CY45" s="33"/>
      <c r="CZ45" s="33"/>
      <c r="DA45" s="33"/>
      <c r="DB45" s="25" t="str">
        <f t="shared" si="243"/>
        <v xml:space="preserve"> </v>
      </c>
      <c r="DC45" s="25" t="str">
        <f t="shared" si="145"/>
        <v xml:space="preserve"> </v>
      </c>
      <c r="DD45" s="33"/>
      <c r="DE45" s="33"/>
      <c r="DF45" s="33"/>
      <c r="DG45" s="25" t="str">
        <f t="shared" si="244"/>
        <v xml:space="preserve"> </v>
      </c>
      <c r="DH45" s="25" t="str">
        <f t="shared" si="146"/>
        <v xml:space="preserve"> </v>
      </c>
      <c r="DI45" s="33"/>
      <c r="DJ45" s="33"/>
      <c r="DK45" s="25" t="str">
        <f t="shared" si="147"/>
        <v xml:space="preserve"> </v>
      </c>
      <c r="DL45" s="33"/>
      <c r="DM45" s="33"/>
      <c r="DN45" s="33"/>
      <c r="DO45" s="25" t="str">
        <f t="shared" si="246"/>
        <v xml:space="preserve"> </v>
      </c>
      <c r="DP45" s="25" t="str">
        <f t="shared" si="148"/>
        <v xml:space="preserve"> </v>
      </c>
      <c r="DQ45" s="33"/>
      <c r="DR45" s="33"/>
      <c r="DS45" s="33"/>
      <c r="DT45" s="25" t="str">
        <f t="shared" si="117"/>
        <v xml:space="preserve"> </v>
      </c>
      <c r="DU45" s="25" t="str">
        <f t="shared" si="204"/>
        <v xml:space="preserve"> </v>
      </c>
    </row>
    <row r="46" spans="1:125" s="16" customFormat="1" ht="15.75" hidden="1" customHeight="1" outlineLevel="1">
      <c r="A46" s="15">
        <f t="shared" si="262"/>
        <v>35</v>
      </c>
      <c r="B46" s="8" t="s">
        <v>5</v>
      </c>
      <c r="C46" s="24">
        <f t="shared" si="250"/>
        <v>360795</v>
      </c>
      <c r="D46" s="24">
        <f t="shared" si="250"/>
        <v>95107.62000000001</v>
      </c>
      <c r="E46" s="24">
        <f t="shared" si="251"/>
        <v>151863.40000000002</v>
      </c>
      <c r="F46" s="25">
        <f t="shared" si="230"/>
        <v>0.26360570407017836</v>
      </c>
      <c r="G46" s="25">
        <f t="shared" si="231"/>
        <v>0.62627084603663552</v>
      </c>
      <c r="H46" s="14">
        <f t="shared" si="252"/>
        <v>338185</v>
      </c>
      <c r="I46" s="21">
        <f t="shared" si="252"/>
        <v>91321.750000000015</v>
      </c>
      <c r="J46" s="14">
        <f t="shared" si="252"/>
        <v>140725.23000000001</v>
      </c>
      <c r="K46" s="25">
        <f t="shared" si="232"/>
        <v>0.27003489214483201</v>
      </c>
      <c r="L46" s="25">
        <f t="shared" si="121"/>
        <v>0.64893658372418372</v>
      </c>
      <c r="M46" s="33">
        <v>28185</v>
      </c>
      <c r="N46" s="33">
        <v>7214.85</v>
      </c>
      <c r="O46" s="33">
        <v>4749.37</v>
      </c>
      <c r="P46" s="25">
        <f t="shared" si="233"/>
        <v>0.25598190526875997</v>
      </c>
      <c r="Q46" s="25">
        <f t="shared" si="122"/>
        <v>1.5191172723961284</v>
      </c>
      <c r="R46" s="33"/>
      <c r="S46" s="33"/>
      <c r="T46" s="33"/>
      <c r="U46" s="25" t="str">
        <f t="shared" si="234"/>
        <v xml:space="preserve"> </v>
      </c>
      <c r="V46" s="25" t="str">
        <f t="shared" si="257"/>
        <v xml:space="preserve"> </v>
      </c>
      <c r="W46" s="33"/>
      <c r="X46" s="33"/>
      <c r="Y46" s="33"/>
      <c r="Z46" s="25" t="str">
        <f t="shared" si="235"/>
        <v xml:space="preserve"> </v>
      </c>
      <c r="AA46" s="25" t="str">
        <f t="shared" si="124"/>
        <v xml:space="preserve"> </v>
      </c>
      <c r="AB46" s="33">
        <v>20000</v>
      </c>
      <c r="AC46" s="33">
        <v>6264.27</v>
      </c>
      <c r="AD46" s="33">
        <v>5501.16</v>
      </c>
      <c r="AE46" s="25">
        <f t="shared" si="236"/>
        <v>0.31321350000000003</v>
      </c>
      <c r="AF46" s="25">
        <f t="shared" si="125"/>
        <v>1.1387180158366601</v>
      </c>
      <c r="AG46" s="33">
        <v>285000</v>
      </c>
      <c r="AH46" s="33">
        <v>77742.63</v>
      </c>
      <c r="AI46" s="33">
        <v>130274.7</v>
      </c>
      <c r="AJ46" s="25">
        <f t="shared" si="237"/>
        <v>0.27278115789473684</v>
      </c>
      <c r="AK46" s="25">
        <f t="shared" si="126"/>
        <v>0.59675923260617758</v>
      </c>
      <c r="AL46" s="33">
        <v>5000</v>
      </c>
      <c r="AM46" s="33">
        <v>100</v>
      </c>
      <c r="AN46" s="33">
        <v>200</v>
      </c>
      <c r="AO46" s="25">
        <f t="shared" si="182"/>
        <v>0.02</v>
      </c>
      <c r="AP46" s="25">
        <f t="shared" si="127"/>
        <v>0.5</v>
      </c>
      <c r="AQ46" s="53">
        <f t="shared" si="253"/>
        <v>22610</v>
      </c>
      <c r="AR46" s="53">
        <f t="shared" si="254"/>
        <v>3785.87</v>
      </c>
      <c r="AS46" s="53">
        <f t="shared" si="255"/>
        <v>11138.17</v>
      </c>
      <c r="AT46" s="25">
        <f t="shared" si="103"/>
        <v>0.1674422821760283</v>
      </c>
      <c r="AU46" s="25">
        <f t="shared" si="128"/>
        <v>0.33990054021441585</v>
      </c>
      <c r="AV46" s="33"/>
      <c r="AW46" s="33"/>
      <c r="AX46" s="33"/>
      <c r="AY46" s="25" t="str">
        <f t="shared" si="240"/>
        <v xml:space="preserve"> </v>
      </c>
      <c r="AZ46" s="25" t="str">
        <f t="shared" si="129"/>
        <v xml:space="preserve"> </v>
      </c>
      <c r="BA46" s="33"/>
      <c r="BB46" s="33"/>
      <c r="BC46" s="33"/>
      <c r="BD46" s="25" t="str">
        <f t="shared" si="130"/>
        <v xml:space="preserve"> </v>
      </c>
      <c r="BE46" s="25" t="str">
        <f t="shared" si="131"/>
        <v xml:space="preserve"> </v>
      </c>
      <c r="BF46" s="33">
        <v>2610</v>
      </c>
      <c r="BG46" s="33"/>
      <c r="BH46" s="33"/>
      <c r="BI46" s="25" t="str">
        <f t="shared" si="241"/>
        <v xml:space="preserve"> </v>
      </c>
      <c r="BJ46" s="25" t="str">
        <f t="shared" si="133"/>
        <v xml:space="preserve"> </v>
      </c>
      <c r="BK46" s="33"/>
      <c r="BL46" s="33"/>
      <c r="BM46" s="33"/>
      <c r="BN46" s="25"/>
      <c r="BO46" s="25" t="str">
        <f t="shared" si="134"/>
        <v xml:space="preserve"> </v>
      </c>
      <c r="BP46" s="33"/>
      <c r="BQ46" s="33"/>
      <c r="BR46" s="33"/>
      <c r="BS46" s="25" t="str">
        <f t="shared" si="242"/>
        <v xml:space="preserve"> </v>
      </c>
      <c r="BT46" s="25" t="str">
        <f t="shared" si="171"/>
        <v xml:space="preserve"> </v>
      </c>
      <c r="BU46" s="33">
        <v>20000</v>
      </c>
      <c r="BV46" s="33">
        <v>3785.87</v>
      </c>
      <c r="BW46" s="33">
        <v>11138.17</v>
      </c>
      <c r="BX46" s="25">
        <f t="shared" si="249"/>
        <v>0.1892935</v>
      </c>
      <c r="BY46" s="25">
        <f>IF(BV46=0," ",IF(BV46/BW46*100&gt;200,"св.200",BV46/BW46))</f>
        <v>0.33990054021441585</v>
      </c>
      <c r="BZ46" s="33"/>
      <c r="CA46" s="33"/>
      <c r="CB46" s="33"/>
      <c r="CC46" s="25" t="str">
        <f t="shared" si="178"/>
        <v xml:space="preserve"> </v>
      </c>
      <c r="CD46" s="25" t="str">
        <f t="shared" si="137"/>
        <v xml:space="preserve"> </v>
      </c>
      <c r="CE46" s="24">
        <f t="shared" si="256"/>
        <v>0</v>
      </c>
      <c r="CF46" s="24">
        <f t="shared" si="256"/>
        <v>0</v>
      </c>
      <c r="CG46" s="24">
        <f t="shared" si="256"/>
        <v>0</v>
      </c>
      <c r="CH46" s="35" t="str">
        <f t="shared" si="138"/>
        <v xml:space="preserve"> </v>
      </c>
      <c r="CI46" s="25" t="str">
        <f t="shared" si="156"/>
        <v xml:space="preserve"> </v>
      </c>
      <c r="CJ46" s="33"/>
      <c r="CK46" s="33"/>
      <c r="CL46" s="33"/>
      <c r="CM46" s="25" t="str">
        <f t="shared" si="139"/>
        <v xml:space="preserve"> </v>
      </c>
      <c r="CN46" s="25" t="str">
        <f t="shared" si="140"/>
        <v xml:space="preserve"> </v>
      </c>
      <c r="CO46" s="33"/>
      <c r="CP46" s="33"/>
      <c r="CQ46" s="33"/>
      <c r="CR46" s="25" t="str">
        <f t="shared" si="141"/>
        <v xml:space="preserve"> </v>
      </c>
      <c r="CS46" s="25" t="str">
        <f t="shared" si="142"/>
        <v xml:space="preserve"> </v>
      </c>
      <c r="CT46" s="33"/>
      <c r="CU46" s="33"/>
      <c r="CV46" s="33"/>
      <c r="CW46" s="25" t="str">
        <f t="shared" si="143"/>
        <v xml:space="preserve"> </v>
      </c>
      <c r="CX46" s="25" t="str">
        <f t="shared" si="144"/>
        <v xml:space="preserve"> </v>
      </c>
      <c r="CY46" s="33"/>
      <c r="CZ46" s="33"/>
      <c r="DA46" s="33"/>
      <c r="DB46" s="25" t="str">
        <f t="shared" si="243"/>
        <v xml:space="preserve"> </v>
      </c>
      <c r="DC46" s="25" t="str">
        <f t="shared" si="145"/>
        <v xml:space="preserve"> </v>
      </c>
      <c r="DD46" s="33"/>
      <c r="DE46" s="33"/>
      <c r="DF46" s="33"/>
      <c r="DG46" s="25" t="str">
        <f t="shared" si="244"/>
        <v xml:space="preserve"> </v>
      </c>
      <c r="DH46" s="25" t="str">
        <f t="shared" si="146"/>
        <v xml:space="preserve"> </v>
      </c>
      <c r="DI46" s="33"/>
      <c r="DJ46" s="33"/>
      <c r="DK46" s="25" t="str">
        <f t="shared" si="147"/>
        <v xml:space="preserve"> </v>
      </c>
      <c r="DL46" s="33"/>
      <c r="DM46" s="33"/>
      <c r="DN46" s="33"/>
      <c r="DO46" s="25" t="str">
        <f t="shared" si="246"/>
        <v xml:space="preserve"> </v>
      </c>
      <c r="DP46" s="25" t="str">
        <f t="shared" si="148"/>
        <v xml:space="preserve"> </v>
      </c>
      <c r="DQ46" s="33"/>
      <c r="DR46" s="33"/>
      <c r="DS46" s="33"/>
      <c r="DT46" s="25" t="str">
        <f t="shared" si="117"/>
        <v xml:space="preserve"> </v>
      </c>
      <c r="DU46" s="25" t="str">
        <f t="shared" si="204"/>
        <v xml:space="preserve"> </v>
      </c>
    </row>
    <row r="47" spans="1:125" s="16" customFormat="1" ht="15.75" hidden="1" customHeight="1" outlineLevel="1">
      <c r="A47" s="15">
        <f t="shared" si="262"/>
        <v>36</v>
      </c>
      <c r="B47" s="8" t="s">
        <v>66</v>
      </c>
      <c r="C47" s="24">
        <f t="shared" si="250"/>
        <v>771800</v>
      </c>
      <c r="D47" s="24">
        <f t="shared" si="250"/>
        <v>53666.060000000005</v>
      </c>
      <c r="E47" s="24">
        <f t="shared" si="251"/>
        <v>52411.8</v>
      </c>
      <c r="F47" s="25">
        <f t="shared" si="230"/>
        <v>6.9533635656905943E-2</v>
      </c>
      <c r="G47" s="25">
        <f t="shared" si="231"/>
        <v>1.0239308705291557</v>
      </c>
      <c r="H47" s="14">
        <f t="shared" si="252"/>
        <v>751800</v>
      </c>
      <c r="I47" s="21">
        <f t="shared" si="252"/>
        <v>53666.060000000005</v>
      </c>
      <c r="J47" s="14">
        <f t="shared" si="252"/>
        <v>51081.100000000006</v>
      </c>
      <c r="K47" s="25">
        <f t="shared" si="232"/>
        <v>7.1383426443202988E-2</v>
      </c>
      <c r="L47" s="25">
        <f t="shared" si="121"/>
        <v>1.0506050182944378</v>
      </c>
      <c r="M47" s="33">
        <v>35000</v>
      </c>
      <c r="N47" s="33">
        <v>5754.3</v>
      </c>
      <c r="O47" s="33">
        <v>5358.34</v>
      </c>
      <c r="P47" s="25">
        <f t="shared" si="233"/>
        <v>0.16440857142857143</v>
      </c>
      <c r="Q47" s="25">
        <f t="shared" si="122"/>
        <v>1.0738960200360559</v>
      </c>
      <c r="R47" s="33"/>
      <c r="S47" s="33"/>
      <c r="T47" s="33"/>
      <c r="U47" s="25" t="str">
        <f t="shared" si="234"/>
        <v xml:space="preserve"> </v>
      </c>
      <c r="V47" s="25" t="str">
        <f t="shared" si="257"/>
        <v xml:space="preserve"> </v>
      </c>
      <c r="W47" s="33"/>
      <c r="X47" s="33"/>
      <c r="Y47" s="33"/>
      <c r="Z47" s="25" t="str">
        <f t="shared" si="235"/>
        <v xml:space="preserve"> </v>
      </c>
      <c r="AA47" s="25" t="str">
        <f t="shared" si="124"/>
        <v xml:space="preserve"> </v>
      </c>
      <c r="AB47" s="33">
        <v>45000</v>
      </c>
      <c r="AC47" s="33">
        <v>1983.36</v>
      </c>
      <c r="AD47" s="33">
        <v>1969.11</v>
      </c>
      <c r="AE47" s="25">
        <f t="shared" si="236"/>
        <v>4.4074666666666665E-2</v>
      </c>
      <c r="AF47" s="25">
        <f t="shared" si="125"/>
        <v>1.0072367719426543</v>
      </c>
      <c r="AG47" s="33">
        <v>668800</v>
      </c>
      <c r="AH47" s="33">
        <v>45928.4</v>
      </c>
      <c r="AI47" s="33">
        <v>43053.65</v>
      </c>
      <c r="AJ47" s="25">
        <f t="shared" si="237"/>
        <v>6.8672846889952149E-2</v>
      </c>
      <c r="AK47" s="25">
        <f t="shared" si="126"/>
        <v>1.0667713422671481</v>
      </c>
      <c r="AL47" s="33">
        <v>3000</v>
      </c>
      <c r="AM47" s="33"/>
      <c r="AN47" s="33">
        <v>700</v>
      </c>
      <c r="AO47" s="25" t="str">
        <f t="shared" ref="AO47" si="263">IF(AM47&lt;=0," ",IF(AL47&lt;=0," ",IF(AM47/AL47*100&gt;200,"СВ.200",AM47/AL47)))</f>
        <v xml:space="preserve"> </v>
      </c>
      <c r="AP47" s="25">
        <f t="shared" ref="AP47" si="264">IF(AN47=0," ",IF(AM47/AN47*100&gt;200,"св.200",AM47/AN47))</f>
        <v>0</v>
      </c>
      <c r="AQ47" s="53">
        <f t="shared" si="253"/>
        <v>20000</v>
      </c>
      <c r="AR47" s="53">
        <f t="shared" si="254"/>
        <v>0</v>
      </c>
      <c r="AS47" s="53">
        <f t="shared" si="255"/>
        <v>1330.7</v>
      </c>
      <c r="AT47" s="25" t="str">
        <f t="shared" ref="AT47" si="265">IF(AR47&lt;=0," ",IF(AQ47&lt;=0," ",IF(AR47/AQ47*100&gt;200,"СВ.200",AR47/AQ47)))</f>
        <v xml:space="preserve"> </v>
      </c>
      <c r="AU47" s="25">
        <f t="shared" ref="AU47" si="266">IF(AS47=0," ",IF(AR47/AS47*100&gt;200,"св.200",AR47/AS47))</f>
        <v>0</v>
      </c>
      <c r="AV47" s="33"/>
      <c r="AW47" s="33"/>
      <c r="AX47" s="33"/>
      <c r="AY47" s="25" t="str">
        <f t="shared" si="240"/>
        <v xml:space="preserve"> </v>
      </c>
      <c r="AZ47" s="25" t="str">
        <f t="shared" si="129"/>
        <v xml:space="preserve"> </v>
      </c>
      <c r="BA47" s="33"/>
      <c r="BB47" s="33"/>
      <c r="BC47" s="33"/>
      <c r="BD47" s="25" t="str">
        <f t="shared" si="130"/>
        <v xml:space="preserve"> </v>
      </c>
      <c r="BE47" s="25" t="str">
        <f t="shared" si="131"/>
        <v xml:space="preserve"> </v>
      </c>
      <c r="BF47" s="33"/>
      <c r="BG47" s="33"/>
      <c r="BH47" s="33"/>
      <c r="BI47" s="25" t="str">
        <f t="shared" si="241"/>
        <v xml:space="preserve"> </v>
      </c>
      <c r="BJ47" s="25" t="str">
        <f t="shared" si="133"/>
        <v xml:space="preserve"> </v>
      </c>
      <c r="BK47" s="33"/>
      <c r="BL47" s="33"/>
      <c r="BM47" s="33"/>
      <c r="BN47" s="25"/>
      <c r="BO47" s="25" t="str">
        <f t="shared" si="134"/>
        <v xml:space="preserve"> </v>
      </c>
      <c r="BP47" s="33"/>
      <c r="BQ47" s="33"/>
      <c r="BR47" s="33"/>
      <c r="BS47" s="25" t="str">
        <f t="shared" si="242"/>
        <v xml:space="preserve"> </v>
      </c>
      <c r="BT47" s="25" t="str">
        <f t="shared" si="171"/>
        <v xml:space="preserve"> </v>
      </c>
      <c r="BU47" s="33">
        <v>20000</v>
      </c>
      <c r="BV47" s="33"/>
      <c r="BW47" s="33">
        <v>1330.7</v>
      </c>
      <c r="BX47" s="25" t="str">
        <f t="shared" ref="BX47" si="267">IF(BV47&lt;=0," ",IF(BU47&lt;=0," ",IF(BV47/BU47*100&gt;200,"СВ.200",BV47/BU47)))</f>
        <v xml:space="preserve"> </v>
      </c>
      <c r="BY47" s="25" t="str">
        <f>IF(BV47=0," ",IF(BV47/BW47*100&gt;200,"св.200",BV47/BW47))</f>
        <v xml:space="preserve"> </v>
      </c>
      <c r="BZ47" s="33"/>
      <c r="CA47" s="33"/>
      <c r="CB47" s="33"/>
      <c r="CC47" s="25" t="str">
        <f t="shared" si="178"/>
        <v xml:space="preserve"> </v>
      </c>
      <c r="CD47" s="25" t="str">
        <f t="shared" si="137"/>
        <v xml:space="preserve"> </v>
      </c>
      <c r="CE47" s="24">
        <f t="shared" si="256"/>
        <v>0</v>
      </c>
      <c r="CF47" s="24">
        <f t="shared" si="256"/>
        <v>0</v>
      </c>
      <c r="CG47" s="24">
        <f t="shared" si="256"/>
        <v>0</v>
      </c>
      <c r="CH47" s="35" t="str">
        <f t="shared" si="138"/>
        <v xml:space="preserve"> </v>
      </c>
      <c r="CI47" s="25" t="str">
        <f t="shared" si="156"/>
        <v xml:space="preserve"> </v>
      </c>
      <c r="CJ47" s="33"/>
      <c r="CK47" s="33"/>
      <c r="CL47" s="33"/>
      <c r="CM47" s="25" t="str">
        <f t="shared" si="139"/>
        <v xml:space="preserve"> </v>
      </c>
      <c r="CN47" s="25" t="str">
        <f t="shared" si="140"/>
        <v xml:space="preserve"> </v>
      </c>
      <c r="CO47" s="33"/>
      <c r="CP47" s="33"/>
      <c r="CQ47" s="33"/>
      <c r="CR47" s="25" t="str">
        <f t="shared" si="141"/>
        <v xml:space="preserve"> </v>
      </c>
      <c r="CS47" s="25" t="str">
        <f t="shared" si="142"/>
        <v xml:space="preserve"> </v>
      </c>
      <c r="CT47" s="33"/>
      <c r="CU47" s="33"/>
      <c r="CV47" s="33"/>
      <c r="CW47" s="25" t="str">
        <f t="shared" si="143"/>
        <v xml:space="preserve"> </v>
      </c>
      <c r="CX47" s="25" t="str">
        <f t="shared" si="144"/>
        <v xml:space="preserve"> </v>
      </c>
      <c r="CY47" s="33"/>
      <c r="CZ47" s="33"/>
      <c r="DA47" s="33"/>
      <c r="DB47" s="25" t="str">
        <f t="shared" si="243"/>
        <v xml:space="preserve"> </v>
      </c>
      <c r="DC47" s="25" t="str">
        <f t="shared" si="145"/>
        <v xml:space="preserve"> </v>
      </c>
      <c r="DD47" s="33"/>
      <c r="DE47" s="33"/>
      <c r="DF47" s="33"/>
      <c r="DG47" s="25" t="str">
        <f t="shared" si="244"/>
        <v xml:space="preserve"> </v>
      </c>
      <c r="DH47" s="25" t="str">
        <f t="shared" si="146"/>
        <v xml:space="preserve"> </v>
      </c>
      <c r="DI47" s="33"/>
      <c r="DJ47" s="33"/>
      <c r="DK47" s="25" t="str">
        <f t="shared" si="147"/>
        <v xml:space="preserve"> </v>
      </c>
      <c r="DL47" s="33"/>
      <c r="DM47" s="33"/>
      <c r="DN47" s="33"/>
      <c r="DO47" s="25" t="str">
        <f t="shared" si="246"/>
        <v xml:space="preserve"> </v>
      </c>
      <c r="DP47" s="25" t="str">
        <f t="shared" si="148"/>
        <v xml:space="preserve"> </v>
      </c>
      <c r="DQ47" s="33"/>
      <c r="DR47" s="33"/>
      <c r="DS47" s="33"/>
      <c r="DT47" s="25" t="str">
        <f t="shared" si="117"/>
        <v xml:space="preserve"> </v>
      </c>
      <c r="DU47" s="25" t="str">
        <f t="shared" si="204"/>
        <v xml:space="preserve"> </v>
      </c>
    </row>
    <row r="48" spans="1:125" s="18" customFormat="1" ht="15.75" hidden="1">
      <c r="A48" s="17"/>
      <c r="B48" s="7" t="s">
        <v>128</v>
      </c>
      <c r="C48" s="28">
        <f>SUM(C49:C55)</f>
        <v>81281309.429999992</v>
      </c>
      <c r="D48" s="28">
        <f t="shared" ref="D48" si="268">SUM(D49:D55)</f>
        <v>20309586.030000005</v>
      </c>
      <c r="E48" s="28">
        <f>SUM(E49:E55)</f>
        <v>18039249.649999999</v>
      </c>
      <c r="F48" s="23">
        <f t="shared" si="230"/>
        <v>0.24986784996974928</v>
      </c>
      <c r="G48" s="23">
        <f t="shared" si="231"/>
        <v>1.1258553667169857</v>
      </c>
      <c r="H48" s="22">
        <f t="shared" ref="H48:J48" si="269">SUM(H49:H55)</f>
        <v>79239140</v>
      </c>
      <c r="I48" s="43">
        <f>SUM(I49:I55)</f>
        <v>19510810.530000001</v>
      </c>
      <c r="J48" s="22">
        <f t="shared" si="269"/>
        <v>17688233.809999999</v>
      </c>
      <c r="K48" s="23">
        <f t="shared" si="232"/>
        <v>0.24622693444174182</v>
      </c>
      <c r="L48" s="23">
        <f t="shared" si="121"/>
        <v>1.103038931957673</v>
      </c>
      <c r="M48" s="22">
        <f>SUM(M49:M55)</f>
        <v>67646800</v>
      </c>
      <c r="N48" s="22">
        <f>SUM(N49:N55)</f>
        <v>17421519.540000003</v>
      </c>
      <c r="O48" s="56">
        <f>SUM(O49:O55)</f>
        <v>15507989.34</v>
      </c>
      <c r="P48" s="23">
        <f t="shared" si="233"/>
        <v>0.25753649160048964</v>
      </c>
      <c r="Q48" s="23">
        <f t="shared" si="122"/>
        <v>1.1233899610096072</v>
      </c>
      <c r="R48" s="56">
        <f>SUM(R49:R55)</f>
        <v>2128640</v>
      </c>
      <c r="S48" s="56">
        <f>SUM(S49:S55)</f>
        <v>548978.46</v>
      </c>
      <c r="T48" s="56">
        <f>SUM(T49:T55)</f>
        <v>452418.79</v>
      </c>
      <c r="U48" s="23">
        <f t="shared" si="234"/>
        <v>0.25790103540288634</v>
      </c>
      <c r="V48" s="23">
        <f t="shared" si="123"/>
        <v>1.2134298400824599</v>
      </c>
      <c r="W48" s="56">
        <f>SUM(W49:W55)</f>
        <v>32600</v>
      </c>
      <c r="X48" s="56">
        <f>SUM(X49:X55)</f>
        <v>280791</v>
      </c>
      <c r="Y48" s="56">
        <f>SUM(Y49:Y55)</f>
        <v>316935.06</v>
      </c>
      <c r="Z48" s="23" t="str">
        <f t="shared" si="235"/>
        <v>СВ.200</v>
      </c>
      <c r="AA48" s="23">
        <f t="shared" si="124"/>
        <v>0.88595752076150869</v>
      </c>
      <c r="AB48" s="56">
        <f>SUM(AB49:AB55)</f>
        <v>1706000</v>
      </c>
      <c r="AC48" s="56">
        <f>SUM(AC49:AC55)</f>
        <v>7784.590000000002</v>
      </c>
      <c r="AD48" s="56">
        <f>SUM(AD49:AD55)</f>
        <v>118011.44</v>
      </c>
      <c r="AE48" s="23">
        <f t="shared" si="236"/>
        <v>4.5630656506447844E-3</v>
      </c>
      <c r="AF48" s="23">
        <f t="shared" si="125"/>
        <v>6.5964706472525059E-2</v>
      </c>
      <c r="AG48" s="56">
        <f>SUM(AG49:AG55)</f>
        <v>7698600</v>
      </c>
      <c r="AH48" s="56">
        <f>SUM(AH49:AH55)</f>
        <v>1248636.94</v>
      </c>
      <c r="AI48" s="56">
        <f>SUM(AI49:AI55)</f>
        <v>1287979.1800000002</v>
      </c>
      <c r="AJ48" s="23">
        <f t="shared" si="237"/>
        <v>0.16219013067310939</v>
      </c>
      <c r="AK48" s="23">
        <f t="shared" si="126"/>
        <v>0.96945428884960683</v>
      </c>
      <c r="AL48" s="56">
        <f>SUM(AL49:AL55)</f>
        <v>26500</v>
      </c>
      <c r="AM48" s="56">
        <f>SUM(AM49:AM55)</f>
        <v>3100</v>
      </c>
      <c r="AN48" s="56">
        <f>SUM(AN49:AN55)</f>
        <v>4900</v>
      </c>
      <c r="AO48" s="23">
        <f t="shared" si="182"/>
        <v>0.1169811320754717</v>
      </c>
      <c r="AP48" s="23">
        <f t="shared" si="127"/>
        <v>0.63265306122448983</v>
      </c>
      <c r="AQ48" s="56">
        <f>SUM(AQ49:AQ55)</f>
        <v>2042169.43</v>
      </c>
      <c r="AR48" s="56">
        <f t="shared" ref="AR48:AS48" si="270">SUM(AR49:AR55)</f>
        <v>798775.50000000012</v>
      </c>
      <c r="AS48" s="56">
        <f t="shared" si="270"/>
        <v>351015.83999999997</v>
      </c>
      <c r="AT48" s="23">
        <f t="shared" si="103"/>
        <v>0.3911406606453805</v>
      </c>
      <c r="AU48" s="23" t="str">
        <f t="shared" si="128"/>
        <v>св.200</v>
      </c>
      <c r="AV48" s="56">
        <f>SUM(AV49:AV55)</f>
        <v>600000</v>
      </c>
      <c r="AW48" s="56">
        <f>SUM(AW49:AW55)</f>
        <v>60602.34</v>
      </c>
      <c r="AX48" s="56">
        <f>SUM(AX49:AX55)</f>
        <v>3265.87</v>
      </c>
      <c r="AY48" s="23">
        <f t="shared" si="240"/>
        <v>0.10100389999999999</v>
      </c>
      <c r="AZ48" s="23" t="str">
        <f t="shared" si="129"/>
        <v>св.200</v>
      </c>
      <c r="BA48" s="56">
        <f>SUM(BA49:BA55)</f>
        <v>93202.55</v>
      </c>
      <c r="BB48" s="56">
        <f>SUM(BB49:BB55)</f>
        <v>55949.850000000006</v>
      </c>
      <c r="BC48" s="56">
        <f>SUM(BC49:BC55)</f>
        <v>0</v>
      </c>
      <c r="BD48" s="23">
        <f t="shared" si="130"/>
        <v>0.6003038543473328</v>
      </c>
      <c r="BE48" s="23" t="str">
        <f t="shared" si="131"/>
        <v xml:space="preserve"> </v>
      </c>
      <c r="BF48" s="56">
        <f>SUM(BF49:BF55)</f>
        <v>81100</v>
      </c>
      <c r="BG48" s="56">
        <f>SUM(BG49:BG55)</f>
        <v>18426.400000000001</v>
      </c>
      <c r="BH48" s="56">
        <f>SUM(BH49:BH55)</f>
        <v>203.08</v>
      </c>
      <c r="BI48" s="23">
        <f t="shared" si="241"/>
        <v>0.22720591861898892</v>
      </c>
      <c r="BJ48" s="23" t="str">
        <f t="shared" si="133"/>
        <v>св.200</v>
      </c>
      <c r="BK48" s="56">
        <f>SUM(BK49:BK55)</f>
        <v>56850</v>
      </c>
      <c r="BL48" s="56">
        <f>SUM(BL49:BL55)</f>
        <v>11834.23</v>
      </c>
      <c r="BM48" s="56">
        <f>SUM(BM49:BM55)</f>
        <v>15711.83</v>
      </c>
      <c r="BN48" s="23">
        <f t="shared" ref="BN48:BN63" si="271">IF(BL48&lt;=0," ",IF(BK48&lt;=0," ",IF(BL48/BK48*100&gt;200,"СВ.200",BL48/BK48)))</f>
        <v>0.20816587510993842</v>
      </c>
      <c r="BO48" s="23">
        <f t="shared" si="134"/>
        <v>0.75320506904669915</v>
      </c>
      <c r="BP48" s="56">
        <f>SUM(BP49:BP55)</f>
        <v>830029.28</v>
      </c>
      <c r="BQ48" s="56">
        <f>SUM(BQ49:BQ55)</f>
        <v>213906.84999999998</v>
      </c>
      <c r="BR48" s="56">
        <f>SUM(BR49:BR55)</f>
        <v>205586.85</v>
      </c>
      <c r="BS48" s="23">
        <f t="shared" si="242"/>
        <v>0.25771000512174702</v>
      </c>
      <c r="BT48" s="23">
        <f t="shared" si="171"/>
        <v>1.0404695144655409</v>
      </c>
      <c r="BU48" s="56">
        <f>SUM(BU49:BU55)</f>
        <v>50200</v>
      </c>
      <c r="BV48" s="56">
        <f>SUM(BV49:BV55)</f>
        <v>103909.28</v>
      </c>
      <c r="BW48" s="56">
        <f>SUM(BW49:BW55)</f>
        <v>90417.709999999992</v>
      </c>
      <c r="BX48" s="23" t="str">
        <f t="shared" si="249"/>
        <v>СВ.200</v>
      </c>
      <c r="BY48" s="23">
        <f t="shared" si="136"/>
        <v>1.1492137989338593</v>
      </c>
      <c r="BZ48" s="56">
        <f>SUM(BZ49:BZ55)</f>
        <v>0</v>
      </c>
      <c r="CA48" s="56">
        <f>SUM(CA49:CA55)</f>
        <v>0</v>
      </c>
      <c r="CB48" s="56">
        <f>SUM(CB49:CB55)</f>
        <v>733.6</v>
      </c>
      <c r="CC48" s="23" t="str">
        <f t="shared" si="178"/>
        <v xml:space="preserve"> </v>
      </c>
      <c r="CD48" s="23">
        <f t="shared" si="137"/>
        <v>0</v>
      </c>
      <c r="CE48" s="28">
        <f>SUM(CE49:CE55)</f>
        <v>225000</v>
      </c>
      <c r="CF48" s="28">
        <f t="shared" ref="CF48:CG48" si="272">SUM(CF49:CF55)</f>
        <v>255848.78999999998</v>
      </c>
      <c r="CG48" s="28">
        <f t="shared" si="272"/>
        <v>34619.300000000003</v>
      </c>
      <c r="CH48" s="23">
        <f t="shared" si="138"/>
        <v>1.1371057333333332</v>
      </c>
      <c r="CI48" s="23" t="str">
        <f t="shared" si="156"/>
        <v>св.200</v>
      </c>
      <c r="CJ48" s="56">
        <f>SUM(CJ49:CJ55)</f>
        <v>125000</v>
      </c>
      <c r="CK48" s="56">
        <f>SUM(CK49:CK55)</f>
        <v>235882.52</v>
      </c>
      <c r="CL48" s="56">
        <f>SUM(CL49:CL55)</f>
        <v>34619.300000000003</v>
      </c>
      <c r="CM48" s="23">
        <f t="shared" si="139"/>
        <v>1.8870601599999999</v>
      </c>
      <c r="CN48" s="23" t="str">
        <f t="shared" si="140"/>
        <v>св.200</v>
      </c>
      <c r="CO48" s="56">
        <f>SUM(CO49:CO55)</f>
        <v>100000</v>
      </c>
      <c r="CP48" s="56">
        <f>SUM(CP49:CP55)</f>
        <v>19966.27</v>
      </c>
      <c r="CQ48" s="56">
        <f>SUM(CQ49:CQ55)</f>
        <v>0</v>
      </c>
      <c r="CR48" s="23">
        <f t="shared" si="141"/>
        <v>0.1996627</v>
      </c>
      <c r="CS48" s="23" t="str">
        <f t="shared" si="142"/>
        <v xml:space="preserve"> </v>
      </c>
      <c r="CT48" s="56">
        <f>SUM(CT49:CT55)</f>
        <v>0</v>
      </c>
      <c r="CU48" s="56">
        <f>SUM(CU49:CU55)</f>
        <v>0</v>
      </c>
      <c r="CV48" s="56">
        <f>SUM(CV49:CV55)</f>
        <v>0</v>
      </c>
      <c r="CW48" s="45" t="str">
        <f t="shared" si="143"/>
        <v xml:space="preserve"> </v>
      </c>
      <c r="CX48" s="45" t="str">
        <f t="shared" si="144"/>
        <v xml:space="preserve"> </v>
      </c>
      <c r="CY48" s="56">
        <f>SUM(CY49:CY55)</f>
        <v>0</v>
      </c>
      <c r="CZ48" s="56">
        <f>SUM(CZ49:CZ55)</f>
        <v>0</v>
      </c>
      <c r="DA48" s="56">
        <f>SUM(DA49:DA55)</f>
        <v>0</v>
      </c>
      <c r="DB48" s="23" t="str">
        <f t="shared" si="243"/>
        <v xml:space="preserve"> </v>
      </c>
      <c r="DC48" s="23" t="str">
        <f t="shared" si="145"/>
        <v xml:space="preserve"> </v>
      </c>
      <c r="DD48" s="56">
        <f>SUM(DD49:DD55)</f>
        <v>0</v>
      </c>
      <c r="DE48" s="56">
        <f>SUM(DE49:DE55)</f>
        <v>3119.64</v>
      </c>
      <c r="DF48" s="56">
        <f>SUM(DF49:DF55)</f>
        <v>0</v>
      </c>
      <c r="DG48" s="23" t="str">
        <f t="shared" si="244"/>
        <v xml:space="preserve"> </v>
      </c>
      <c r="DH48" s="23" t="str">
        <f t="shared" ref="DH48" si="273">IF(DF48=0," ",IF(DE48/DF48*100&gt;200,"св.200",DE48/DF48))</f>
        <v xml:space="preserve"> </v>
      </c>
      <c r="DI48" s="56">
        <f>SUM(DI49:DI55)</f>
        <v>-2226.4</v>
      </c>
      <c r="DJ48" s="56">
        <f>SUM(DJ49:DJ55)</f>
        <v>-300</v>
      </c>
      <c r="DK48" s="23" t="str">
        <f>IF(DI48=0," ",IF(DI48/DJ48*100&gt;200,"св.200",DI48/DJ48))</f>
        <v>св.200</v>
      </c>
      <c r="DL48" s="56">
        <f>SUM(DL49:DL55)</f>
        <v>6877.6</v>
      </c>
      <c r="DM48" s="56">
        <f>SUM(DM49:DM55)</f>
        <v>5501.6</v>
      </c>
      <c r="DN48" s="56">
        <f>SUM(DN49:DN55)</f>
        <v>777.6</v>
      </c>
      <c r="DO48" s="23">
        <f t="shared" si="246"/>
        <v>0.79993020821216709</v>
      </c>
      <c r="DP48" s="23" t="str">
        <f t="shared" si="148"/>
        <v>св.200</v>
      </c>
      <c r="DQ48" s="56">
        <f>SUM(DQ49:DQ55)</f>
        <v>98000</v>
      </c>
      <c r="DR48" s="56">
        <f>SUM(DR49:DR55)</f>
        <v>71000</v>
      </c>
      <c r="DS48" s="56">
        <f>SUM(DS49:DS55)</f>
        <v>0</v>
      </c>
      <c r="DT48" s="23">
        <f t="shared" si="117"/>
        <v>0.72448979591836737</v>
      </c>
      <c r="DU48" s="23" t="str">
        <f t="shared" si="204"/>
        <v xml:space="preserve"> </v>
      </c>
    </row>
    <row r="49" spans="1:125" s="16" customFormat="1" ht="15" hidden="1" customHeight="1" outlineLevel="1">
      <c r="A49" s="15">
        <v>37</v>
      </c>
      <c r="B49" s="8" t="s">
        <v>1</v>
      </c>
      <c r="C49" s="24">
        <f t="shared" ref="C49:C55" si="274">H49+AQ49</f>
        <v>72595640</v>
      </c>
      <c r="D49" s="24">
        <f t="shared" ref="D49:D55" si="275">I49+AR49</f>
        <v>18507740.699999999</v>
      </c>
      <c r="E49" s="24">
        <f t="shared" ref="E49:E55" si="276">J49+AS49</f>
        <v>16360714.74</v>
      </c>
      <c r="F49" s="25">
        <f t="shared" si="230"/>
        <v>0.25494286846978687</v>
      </c>
      <c r="G49" s="25">
        <f t="shared" si="231"/>
        <v>1.1312305723875729</v>
      </c>
      <c r="H49" s="14">
        <f>W49++AG49+M49+AB49+AL49+R49</f>
        <v>71196040</v>
      </c>
      <c r="I49" s="21">
        <f>X49++AH49+N49+AC49+AM49+S49</f>
        <v>17942543.629999999</v>
      </c>
      <c r="J49" s="14">
        <f>Y49++AI49+O49+AD49+AN49+T49</f>
        <v>16129098.02</v>
      </c>
      <c r="K49" s="25">
        <f t="shared" si="232"/>
        <v>0.25201603389739091</v>
      </c>
      <c r="L49" s="25">
        <f t="shared" si="121"/>
        <v>1.1124331694029843</v>
      </c>
      <c r="M49" s="33">
        <v>64466800</v>
      </c>
      <c r="N49" s="33">
        <v>16770184.65</v>
      </c>
      <c r="O49" s="33">
        <v>14867070.4</v>
      </c>
      <c r="P49" s="25">
        <f t="shared" si="233"/>
        <v>0.26013676264371738</v>
      </c>
      <c r="Q49" s="25">
        <f t="shared" si="122"/>
        <v>1.128008692956751</v>
      </c>
      <c r="R49" s="33">
        <v>2128640</v>
      </c>
      <c r="S49" s="33">
        <v>548978.46</v>
      </c>
      <c r="T49" s="33">
        <v>452418.79</v>
      </c>
      <c r="U49" s="25">
        <f t="shared" si="234"/>
        <v>0.25790103540288634</v>
      </c>
      <c r="V49" s="25">
        <f t="shared" si="123"/>
        <v>1.2134298400824599</v>
      </c>
      <c r="W49" s="33">
        <v>1000</v>
      </c>
      <c r="X49" s="33">
        <v>0.67</v>
      </c>
      <c r="Y49" s="33">
        <v>1765.86</v>
      </c>
      <c r="Z49" s="25">
        <f t="shared" si="235"/>
        <v>6.7000000000000002E-4</v>
      </c>
      <c r="AA49" s="25">
        <f t="shared" si="124"/>
        <v>3.794185269500414E-4</v>
      </c>
      <c r="AB49" s="33">
        <v>1150000</v>
      </c>
      <c r="AC49" s="33">
        <v>29731.63</v>
      </c>
      <c r="AD49" s="33">
        <v>89345.919999999998</v>
      </c>
      <c r="AE49" s="25">
        <f t="shared" si="236"/>
        <v>2.5853591304347827E-2</v>
      </c>
      <c r="AF49" s="25">
        <f t="shared" si="125"/>
        <v>0.33276986794696389</v>
      </c>
      <c r="AG49" s="33">
        <v>3449600</v>
      </c>
      <c r="AH49" s="33">
        <v>593648.22</v>
      </c>
      <c r="AI49" s="33">
        <v>718497.05</v>
      </c>
      <c r="AJ49" s="25">
        <f t="shared" si="237"/>
        <v>0.17209190051020407</v>
      </c>
      <c r="AK49" s="25">
        <f t="shared" si="126"/>
        <v>0.82623612720469752</v>
      </c>
      <c r="AL49" s="33"/>
      <c r="AM49" s="33"/>
      <c r="AN49" s="33"/>
      <c r="AO49" s="25" t="str">
        <f t="shared" si="182"/>
        <v xml:space="preserve"> </v>
      </c>
      <c r="AP49" s="25" t="str">
        <f t="shared" si="127"/>
        <v xml:space="preserve"> </v>
      </c>
      <c r="AQ49" s="53">
        <f>AV49+BA49+BF49+BK49+BP49+BU49+BZ49+CE49+CY49+DD49+DL49+CT49+DQ49</f>
        <v>1399600</v>
      </c>
      <c r="AR49" s="53">
        <f t="shared" ref="AR49:AR55" si="277">AW49+BB49+BG49+BL49+BQ49+BV49+CA49+CF49+CZ49+DE49+DM49+CU49+DI49+DR49</f>
        <v>565197.07000000007</v>
      </c>
      <c r="AS49" s="53">
        <f t="shared" ref="AS49:AS55" si="278">AX49+BC49+BH49+BM49+BR49+BW49+CB49+CG49+DA49+DF49+DN49+CV49+DJ49</f>
        <v>231616.72000000003</v>
      </c>
      <c r="AT49" s="25">
        <f t="shared" si="103"/>
        <v>0.40382757216347531</v>
      </c>
      <c r="AU49" s="25" t="str">
        <f t="shared" si="128"/>
        <v>св.200</v>
      </c>
      <c r="AV49" s="33">
        <v>600000</v>
      </c>
      <c r="AW49" s="33">
        <v>60602.34</v>
      </c>
      <c r="AX49" s="33">
        <v>3265.87</v>
      </c>
      <c r="AY49" s="25">
        <f t="shared" si="240"/>
        <v>0.10100389999999999</v>
      </c>
      <c r="AZ49" s="25" t="str">
        <f t="shared" si="129"/>
        <v>св.200</v>
      </c>
      <c r="BA49" s="33"/>
      <c r="BB49" s="33"/>
      <c r="BC49" s="33"/>
      <c r="BD49" s="25" t="str">
        <f t="shared" ref="BD49:BD55" si="279">IF(BB49&lt;=0," ",IF(BA49&lt;=0," ",IF(BB49/BA49*100&gt;200,"СВ.200",BB49/BA49)))</f>
        <v xml:space="preserve"> </v>
      </c>
      <c r="BE49" s="25" t="str">
        <f t="shared" si="131"/>
        <v xml:space="preserve"> </v>
      </c>
      <c r="BF49" s="33">
        <v>64800</v>
      </c>
      <c r="BG49" s="33">
        <v>16200</v>
      </c>
      <c r="BH49" s="33">
        <v>203.08</v>
      </c>
      <c r="BI49" s="25">
        <f t="shared" si="241"/>
        <v>0.25</v>
      </c>
      <c r="BJ49" s="25" t="str">
        <f t="shared" si="133"/>
        <v>св.200</v>
      </c>
      <c r="BK49" s="33"/>
      <c r="BL49" s="33"/>
      <c r="BM49" s="33"/>
      <c r="BN49" s="25" t="str">
        <f t="shared" si="271"/>
        <v xml:space="preserve"> </v>
      </c>
      <c r="BO49" s="25" t="str">
        <f t="shared" si="134"/>
        <v xml:space="preserve"> </v>
      </c>
      <c r="BP49" s="33">
        <v>597800</v>
      </c>
      <c r="BQ49" s="33">
        <v>173883.29</v>
      </c>
      <c r="BR49" s="33">
        <v>163116.87</v>
      </c>
      <c r="BS49" s="25">
        <f t="shared" si="242"/>
        <v>0.29087201405152224</v>
      </c>
      <c r="BT49" s="25">
        <f t="shared" si="171"/>
        <v>1.0660043317407943</v>
      </c>
      <c r="BU49" s="33"/>
      <c r="BV49" s="33">
        <v>75509.279999999999</v>
      </c>
      <c r="BW49" s="33">
        <v>29678</v>
      </c>
      <c r="BX49" s="25" t="str">
        <f t="shared" ref="BX49:BX54" si="280">IF(BV49&lt;=0," ",IF(BU49&lt;=0," ",IF(BV49/BU49*100&gt;200,"СВ.200",BV49/BU49)))</f>
        <v xml:space="preserve"> </v>
      </c>
      <c r="BY49" s="25" t="str">
        <f t="shared" ref="BY49:BY54" si="281">IF(BW49=0," ",IF(BV49/BW49*100&gt;200,"св.200",BV49/BW49))</f>
        <v>св.200</v>
      </c>
      <c r="BZ49" s="33"/>
      <c r="CA49" s="33"/>
      <c r="CB49" s="33">
        <v>733.6</v>
      </c>
      <c r="CC49" s="25" t="str">
        <f t="shared" si="178"/>
        <v xml:space="preserve"> </v>
      </c>
      <c r="CD49" s="25">
        <f t="shared" si="137"/>
        <v>0</v>
      </c>
      <c r="CE49" s="24">
        <f t="shared" ref="CE49:CG55" si="282">CJ49+CO49</f>
        <v>125000</v>
      </c>
      <c r="CF49" s="24">
        <f t="shared" si="282"/>
        <v>235882.52</v>
      </c>
      <c r="CG49" s="24">
        <f t="shared" si="282"/>
        <v>34619.300000000003</v>
      </c>
      <c r="CH49" s="25">
        <f t="shared" si="138"/>
        <v>1.8870601599999999</v>
      </c>
      <c r="CI49" s="25" t="str">
        <f t="shared" si="156"/>
        <v>св.200</v>
      </c>
      <c r="CJ49" s="33">
        <v>125000</v>
      </c>
      <c r="CK49" s="33">
        <v>235882.52</v>
      </c>
      <c r="CL49" s="33">
        <v>34619.300000000003</v>
      </c>
      <c r="CM49" s="25">
        <f t="shared" si="139"/>
        <v>1.8870601599999999</v>
      </c>
      <c r="CN49" s="25" t="str">
        <f t="shared" si="140"/>
        <v>св.200</v>
      </c>
      <c r="CO49" s="33"/>
      <c r="CP49" s="33"/>
      <c r="CQ49" s="33"/>
      <c r="CR49" s="25" t="str">
        <f t="shared" si="141"/>
        <v xml:space="preserve"> </v>
      </c>
      <c r="CS49" s="25" t="str">
        <f t="shared" si="142"/>
        <v xml:space="preserve"> </v>
      </c>
      <c r="CT49" s="33"/>
      <c r="CU49" s="33"/>
      <c r="CV49" s="33"/>
      <c r="CW49" s="25" t="str">
        <f t="shared" si="143"/>
        <v xml:space="preserve"> </v>
      </c>
      <c r="CX49" s="25" t="str">
        <f t="shared" si="144"/>
        <v xml:space="preserve"> </v>
      </c>
      <c r="CY49" s="33"/>
      <c r="CZ49" s="33"/>
      <c r="DA49" s="33"/>
      <c r="DB49" s="25" t="str">
        <f t="shared" si="243"/>
        <v xml:space="preserve"> </v>
      </c>
      <c r="DC49" s="25" t="str">
        <f t="shared" si="145"/>
        <v xml:space="preserve"> </v>
      </c>
      <c r="DD49" s="33"/>
      <c r="DE49" s="33">
        <v>3119.64</v>
      </c>
      <c r="DF49" s="33"/>
      <c r="DG49" s="25" t="str">
        <f t="shared" si="244"/>
        <v xml:space="preserve"> </v>
      </c>
      <c r="DH49" s="25"/>
      <c r="DI49" s="33"/>
      <c r="DJ49" s="26"/>
      <c r="DK49" s="25" t="str">
        <f t="shared" si="147"/>
        <v xml:space="preserve"> </v>
      </c>
      <c r="DL49" s="33"/>
      <c r="DM49" s="33"/>
      <c r="DN49" s="33"/>
      <c r="DO49" s="25" t="str">
        <f t="shared" si="246"/>
        <v xml:space="preserve"> </v>
      </c>
      <c r="DP49" s="25" t="str">
        <f t="shared" si="148"/>
        <v xml:space="preserve"> </v>
      </c>
      <c r="DQ49" s="33">
        <v>12000</v>
      </c>
      <c r="DR49" s="33"/>
      <c r="DS49" s="33"/>
      <c r="DT49" s="25" t="str">
        <f t="shared" si="117"/>
        <v xml:space="preserve"> </v>
      </c>
      <c r="DU49" s="25" t="str">
        <f t="shared" si="204"/>
        <v xml:space="preserve"> </v>
      </c>
    </row>
    <row r="50" spans="1:125" s="16" customFormat="1" ht="15.75" hidden="1" customHeight="1" outlineLevel="1">
      <c r="A50" s="15">
        <f>A49+1</f>
        <v>38</v>
      </c>
      <c r="B50" s="8" t="s">
        <v>71</v>
      </c>
      <c r="C50" s="24">
        <f t="shared" si="274"/>
        <v>477502.55</v>
      </c>
      <c r="D50" s="24">
        <f t="shared" si="275"/>
        <v>197711.55000000005</v>
      </c>
      <c r="E50" s="24">
        <f t="shared" si="276"/>
        <v>73129.62</v>
      </c>
      <c r="F50" s="25">
        <f t="shared" si="230"/>
        <v>0.41405339091906429</v>
      </c>
      <c r="G50" s="25" t="str">
        <f t="shared" si="231"/>
        <v>св.200</v>
      </c>
      <c r="H50" s="14">
        <f t="shared" ref="H50:I55" si="283">W50++AG50+M50+AB50+AL50+R50</f>
        <v>422500</v>
      </c>
      <c r="I50" s="21">
        <f t="shared" si="283"/>
        <v>142709.00000000003</v>
      </c>
      <c r="J50" s="14">
        <f t="shared" ref="J50:J55" si="284">Y50++AI50+O50+AD50+AN50+T50</f>
        <v>73429.62</v>
      </c>
      <c r="K50" s="25">
        <f t="shared" si="232"/>
        <v>0.33777278106508885</v>
      </c>
      <c r="L50" s="25">
        <f t="shared" si="121"/>
        <v>1.9434800289038678</v>
      </c>
      <c r="M50" s="33">
        <v>100000</v>
      </c>
      <c r="N50" s="48">
        <v>21809.73</v>
      </c>
      <c r="O50" s="33">
        <v>24331.98</v>
      </c>
      <c r="P50" s="25">
        <f t="shared" si="233"/>
        <v>0.21809729999999999</v>
      </c>
      <c r="Q50" s="25">
        <f t="shared" si="122"/>
        <v>0.89634012521792306</v>
      </c>
      <c r="R50" s="33"/>
      <c r="S50" s="48"/>
      <c r="T50" s="48"/>
      <c r="U50" s="25" t="str">
        <f>IF(S50&lt;=0," ",IF(R50&lt;=0," ",IF(S50/R50*100&gt;200,"СВ.200",S50/R50)))</f>
        <v xml:space="preserve"> </v>
      </c>
      <c r="V50" s="25" t="str">
        <f t="shared" ref="V50:V55" si="285">IF(S50=0," ",IF(S50/T50*100&gt;200,"св.200",S50/T50))</f>
        <v xml:space="preserve"> </v>
      </c>
      <c r="W50" s="33"/>
      <c r="X50" s="33"/>
      <c r="Y50" s="33"/>
      <c r="Z50" s="25" t="str">
        <f t="shared" ref="Z50:Z54" si="286">IF(X50&lt;=0," ",IF(W50&lt;=0," ",IF(X50/W50*100&gt;200,"СВ.200",X50/W50)))</f>
        <v xml:space="preserve"> </v>
      </c>
      <c r="AA50" s="25" t="str">
        <f t="shared" ref="AA50:AA54" si="287">IF(Y50=0," ",IF(X50/Y50*100&gt;200,"св.200",X50/Y50))</f>
        <v xml:space="preserve"> </v>
      </c>
      <c r="AB50" s="33">
        <v>30000</v>
      </c>
      <c r="AC50" s="33">
        <v>694.89</v>
      </c>
      <c r="AD50" s="33">
        <v>857.59</v>
      </c>
      <c r="AE50" s="25">
        <f t="shared" si="236"/>
        <v>2.3163E-2</v>
      </c>
      <c r="AF50" s="25">
        <f t="shared" si="125"/>
        <v>0.81028230273207469</v>
      </c>
      <c r="AG50" s="33">
        <v>290000</v>
      </c>
      <c r="AH50" s="33">
        <v>120004.38</v>
      </c>
      <c r="AI50" s="33">
        <v>46740.05</v>
      </c>
      <c r="AJ50" s="25">
        <f t="shared" si="237"/>
        <v>0.41380820689655173</v>
      </c>
      <c r="AK50" s="25" t="str">
        <f t="shared" si="126"/>
        <v>св.200</v>
      </c>
      <c r="AL50" s="33">
        <v>2500</v>
      </c>
      <c r="AM50" s="33">
        <v>200</v>
      </c>
      <c r="AN50" s="33">
        <v>1500</v>
      </c>
      <c r="AO50" s="25">
        <f t="shared" si="182"/>
        <v>0.08</v>
      </c>
      <c r="AP50" s="25">
        <f t="shared" si="127"/>
        <v>0.13333333333333333</v>
      </c>
      <c r="AQ50" s="53">
        <f>AV50+BA50+BF50+BK50+BP50+BU50+BZ50+CE50+CY50+DD50+DL50+CT50+DQ50</f>
        <v>55002.55</v>
      </c>
      <c r="AR50" s="53">
        <f t="shared" si="277"/>
        <v>55002.55</v>
      </c>
      <c r="AS50" s="53">
        <f t="shared" si="278"/>
        <v>-300</v>
      </c>
      <c r="AT50" s="25">
        <f t="shared" si="103"/>
        <v>1</v>
      </c>
      <c r="AU50" s="25">
        <f t="shared" si="128"/>
        <v>-183.34183333333334</v>
      </c>
      <c r="AV50" s="33"/>
      <c r="AW50" s="48"/>
      <c r="AX50" s="48"/>
      <c r="AY50" s="25" t="str">
        <f t="shared" si="240"/>
        <v xml:space="preserve"> </v>
      </c>
      <c r="AZ50" s="25" t="str">
        <f t="shared" si="129"/>
        <v xml:space="preserve"> </v>
      </c>
      <c r="BA50" s="33">
        <v>55002.55</v>
      </c>
      <c r="BB50" s="33">
        <v>55002.55</v>
      </c>
      <c r="BC50" s="33"/>
      <c r="BD50" s="25">
        <f t="shared" si="279"/>
        <v>1</v>
      </c>
      <c r="BE50" s="25" t="str">
        <f t="shared" si="131"/>
        <v xml:space="preserve"> </v>
      </c>
      <c r="BF50" s="33"/>
      <c r="BG50" s="33"/>
      <c r="BH50" s="33"/>
      <c r="BI50" s="25" t="str">
        <f t="shared" si="241"/>
        <v xml:space="preserve"> </v>
      </c>
      <c r="BJ50" s="25" t="str">
        <f t="shared" si="133"/>
        <v xml:space="preserve"> </v>
      </c>
      <c r="BK50" s="33"/>
      <c r="BL50" s="33"/>
      <c r="BM50" s="33"/>
      <c r="BN50" s="25" t="str">
        <f t="shared" si="271"/>
        <v xml:space="preserve"> </v>
      </c>
      <c r="BO50" s="25" t="str">
        <f t="shared" si="134"/>
        <v xml:space="preserve"> </v>
      </c>
      <c r="BP50" s="33"/>
      <c r="BQ50" s="33"/>
      <c r="BR50" s="33"/>
      <c r="BS50" s="25" t="str">
        <f t="shared" si="242"/>
        <v xml:space="preserve"> </v>
      </c>
      <c r="BT50" s="25" t="str">
        <f t="shared" si="171"/>
        <v xml:space="preserve"> </v>
      </c>
      <c r="BU50" s="33"/>
      <c r="BV50" s="33"/>
      <c r="BW50" s="33"/>
      <c r="BX50" s="25" t="str">
        <f t="shared" si="280"/>
        <v xml:space="preserve"> </v>
      </c>
      <c r="BY50" s="25" t="str">
        <f t="shared" si="281"/>
        <v xml:space="preserve"> </v>
      </c>
      <c r="BZ50" s="33"/>
      <c r="CA50" s="48"/>
      <c r="CB50" s="48"/>
      <c r="CC50" s="25" t="str">
        <f t="shared" ref="CC50:CC76" si="288">IF(CA50&lt;=0," ",IF(BZ50&lt;=0," ",IF(CA50/BZ50*100&gt;200,"СВ.200",CA50/BZ50)))</f>
        <v xml:space="preserve"> </v>
      </c>
      <c r="CD50" s="25" t="str">
        <f t="shared" si="137"/>
        <v xml:space="preserve"> </v>
      </c>
      <c r="CE50" s="24">
        <f t="shared" si="282"/>
        <v>0</v>
      </c>
      <c r="CF50" s="24">
        <f t="shared" si="282"/>
        <v>0</v>
      </c>
      <c r="CG50" s="24">
        <f t="shared" si="282"/>
        <v>0</v>
      </c>
      <c r="CH50" s="25" t="str">
        <f t="shared" si="138"/>
        <v xml:space="preserve"> </v>
      </c>
      <c r="CI50" s="25" t="str">
        <f t="shared" si="156"/>
        <v xml:space="preserve"> </v>
      </c>
      <c r="CJ50" s="33"/>
      <c r="CK50" s="48"/>
      <c r="CL50" s="48"/>
      <c r="CM50" s="25" t="str">
        <f t="shared" si="139"/>
        <v xml:space="preserve"> </v>
      </c>
      <c r="CN50" s="25" t="str">
        <f t="shared" si="140"/>
        <v xml:space="preserve"> </v>
      </c>
      <c r="CO50" s="33"/>
      <c r="CP50" s="33"/>
      <c r="CQ50" s="33"/>
      <c r="CR50" s="25" t="str">
        <f t="shared" si="141"/>
        <v xml:space="preserve"> </v>
      </c>
      <c r="CS50" s="25" t="str">
        <f t="shared" si="142"/>
        <v xml:space="preserve"> </v>
      </c>
      <c r="CT50" s="33"/>
      <c r="CU50" s="48"/>
      <c r="CV50" s="48"/>
      <c r="CW50" s="25" t="str">
        <f t="shared" si="143"/>
        <v xml:space="preserve"> </v>
      </c>
      <c r="CX50" s="25" t="str">
        <f t="shared" si="144"/>
        <v xml:space="preserve"> </v>
      </c>
      <c r="CY50" s="33"/>
      <c r="CZ50" s="48"/>
      <c r="DA50" s="48"/>
      <c r="DB50" s="25" t="str">
        <f t="shared" si="243"/>
        <v xml:space="preserve"> </v>
      </c>
      <c r="DC50" s="25" t="str">
        <f t="shared" si="145"/>
        <v xml:space="preserve"> </v>
      </c>
      <c r="DD50" s="33"/>
      <c r="DE50" s="48"/>
      <c r="DF50" s="48"/>
      <c r="DG50" s="25" t="str">
        <f t="shared" si="244"/>
        <v xml:space="preserve"> </v>
      </c>
      <c r="DH50" s="25" t="str">
        <f t="shared" si="146"/>
        <v xml:space="preserve"> </v>
      </c>
      <c r="DI50" s="33"/>
      <c r="DJ50" s="26">
        <v>-300</v>
      </c>
      <c r="DK50" s="25">
        <f t="shared" si="147"/>
        <v>0</v>
      </c>
      <c r="DL50" s="33"/>
      <c r="DM50" s="33"/>
      <c r="DN50" s="33"/>
      <c r="DO50" s="25" t="str">
        <f t="shared" si="246"/>
        <v xml:space="preserve"> </v>
      </c>
      <c r="DP50" s="25" t="str">
        <f t="shared" si="148"/>
        <v xml:space="preserve"> </v>
      </c>
      <c r="DQ50" s="33"/>
      <c r="DR50" s="33"/>
      <c r="DS50" s="33"/>
      <c r="DT50" s="25" t="str">
        <f t="shared" si="117"/>
        <v xml:space="preserve"> </v>
      </c>
      <c r="DU50" s="25" t="str">
        <f t="shared" si="204"/>
        <v xml:space="preserve"> </v>
      </c>
    </row>
    <row r="51" spans="1:125" s="16" customFormat="1" ht="15.75" hidden="1" customHeight="1" outlineLevel="1">
      <c r="A51" s="15">
        <f t="shared" ref="A51:A55" si="289">A50+1</f>
        <v>39</v>
      </c>
      <c r="B51" s="8" t="s">
        <v>82</v>
      </c>
      <c r="C51" s="24">
        <f t="shared" si="274"/>
        <v>2642320</v>
      </c>
      <c r="D51" s="24">
        <f t="shared" si="275"/>
        <v>89089.09</v>
      </c>
      <c r="E51" s="24">
        <f t="shared" si="276"/>
        <v>265642.65999999997</v>
      </c>
      <c r="F51" s="25">
        <f t="shared" si="230"/>
        <v>3.3716238002967087E-2</v>
      </c>
      <c r="G51" s="25">
        <f t="shared" si="231"/>
        <v>0.33537192407273742</v>
      </c>
      <c r="H51" s="14">
        <f t="shared" si="283"/>
        <v>2433000</v>
      </c>
      <c r="I51" s="21">
        <f t="shared" si="283"/>
        <v>89089.09</v>
      </c>
      <c r="J51" s="14">
        <f t="shared" si="284"/>
        <v>259984.44</v>
      </c>
      <c r="K51" s="25">
        <f t="shared" si="232"/>
        <v>3.6616970817920265E-2</v>
      </c>
      <c r="L51" s="25">
        <f t="shared" si="121"/>
        <v>0.34267085368647443</v>
      </c>
      <c r="M51" s="33">
        <v>551000</v>
      </c>
      <c r="N51" s="48">
        <v>72191.69</v>
      </c>
      <c r="O51" s="33">
        <v>90690.09</v>
      </c>
      <c r="P51" s="25">
        <f t="shared" si="233"/>
        <v>0.13101940108892923</v>
      </c>
      <c r="Q51" s="25">
        <f t="shared" si="122"/>
        <v>0.79602622513661636</v>
      </c>
      <c r="R51" s="33"/>
      <c r="S51" s="48"/>
      <c r="T51" s="48"/>
      <c r="U51" s="25" t="str">
        <f>IF(S51&lt;=0," ",IF(R51&lt;=0," ",IF(S51/R51*100&gt;200,"СВ.200",S51/R51)))</f>
        <v xml:space="preserve"> </v>
      </c>
      <c r="V51" s="25" t="str">
        <f t="shared" si="285"/>
        <v xml:space="preserve"> </v>
      </c>
      <c r="W51" s="33">
        <v>11000</v>
      </c>
      <c r="X51" s="33">
        <v>19499.099999999999</v>
      </c>
      <c r="Y51" s="33">
        <v>15169.2</v>
      </c>
      <c r="Z51" s="25">
        <f t="shared" si="286"/>
        <v>1.7726454545454544</v>
      </c>
      <c r="AA51" s="25">
        <f t="shared" si="287"/>
        <v>1.2854402341586899</v>
      </c>
      <c r="AB51" s="33">
        <v>67000</v>
      </c>
      <c r="AC51" s="33">
        <v>-53121.29</v>
      </c>
      <c r="AD51" s="33">
        <v>11975.59</v>
      </c>
      <c r="AE51" s="25" t="str">
        <f t="shared" si="236"/>
        <v xml:space="preserve"> </v>
      </c>
      <c r="AF51" s="25">
        <f t="shared" si="125"/>
        <v>-4.4357973177104428</v>
      </c>
      <c r="AG51" s="33">
        <v>1803000</v>
      </c>
      <c r="AH51" s="33">
        <v>50519.59</v>
      </c>
      <c r="AI51" s="33">
        <v>142149.56</v>
      </c>
      <c r="AJ51" s="25">
        <f t="shared" si="237"/>
        <v>2.801973932334997E-2</v>
      </c>
      <c r="AK51" s="25">
        <f t="shared" si="126"/>
        <v>0.35539744196183232</v>
      </c>
      <c r="AL51" s="33">
        <v>1000</v>
      </c>
      <c r="AM51" s="33"/>
      <c r="AN51" s="33"/>
      <c r="AO51" s="25" t="str">
        <f t="shared" ref="AO51:AO55" si="290">IF(AM51&lt;=0," ",IF(AL51&lt;=0," ",IF(AM51/AL51*100&gt;200,"СВ.200",AM51/AL51)))</f>
        <v xml:space="preserve"> </v>
      </c>
      <c r="AP51" s="25" t="str">
        <f t="shared" ref="AP51:AP55" si="291">IF(AN51=0," ",IF(AM51/AN51*100&gt;200,"св.200",AM51/AN51))</f>
        <v xml:space="preserve"> </v>
      </c>
      <c r="AQ51" s="53">
        <f>AV51+BA51+BF51+BK51+BP51+BU51+BZ51+CE51+CY51+DD51+DL51+CT51+DQ51</f>
        <v>209320</v>
      </c>
      <c r="AR51" s="53">
        <f t="shared" si="277"/>
        <v>0</v>
      </c>
      <c r="AS51" s="53">
        <f t="shared" si="278"/>
        <v>5658.22</v>
      </c>
      <c r="AT51" s="25" t="str">
        <f t="shared" ref="AT51:AT52" si="292">IF(AR51&lt;=0," ",IF(AQ51&lt;=0," ",IF(AR51/AQ51*100&gt;200,"СВ.200",AR51/AQ51)))</f>
        <v xml:space="preserve"> </v>
      </c>
      <c r="AU51" s="25">
        <f t="shared" ref="AU51:AU52" si="293">IF(AS51=0," ",IF(AR51/AS51*100&gt;200,"св.200",AR51/AS51))</f>
        <v>0</v>
      </c>
      <c r="AV51" s="33"/>
      <c r="AW51" s="48"/>
      <c r="AX51" s="48"/>
      <c r="AY51" s="25" t="str">
        <f t="shared" si="240"/>
        <v xml:space="preserve"> </v>
      </c>
      <c r="AZ51" s="25" t="str">
        <f t="shared" si="129"/>
        <v xml:space="preserve"> </v>
      </c>
      <c r="BA51" s="33">
        <v>30000</v>
      </c>
      <c r="BB51" s="33"/>
      <c r="BC51" s="33"/>
      <c r="BD51" s="25" t="str">
        <f t="shared" si="279"/>
        <v xml:space="preserve"> </v>
      </c>
      <c r="BE51" s="25" t="str">
        <f t="shared" si="131"/>
        <v xml:space="preserve"> </v>
      </c>
      <c r="BF51" s="33"/>
      <c r="BG51" s="33"/>
      <c r="BH51" s="33"/>
      <c r="BI51" s="25" t="str">
        <f t="shared" si="241"/>
        <v xml:space="preserve"> </v>
      </c>
      <c r="BJ51" s="25" t="str">
        <f t="shared" si="133"/>
        <v xml:space="preserve"> </v>
      </c>
      <c r="BK51" s="33">
        <v>50000</v>
      </c>
      <c r="BL51" s="33"/>
      <c r="BM51" s="33"/>
      <c r="BN51" s="25" t="str">
        <f t="shared" si="271"/>
        <v xml:space="preserve"> </v>
      </c>
      <c r="BO51" s="25" t="str">
        <f t="shared" si="134"/>
        <v xml:space="preserve"> </v>
      </c>
      <c r="BP51" s="33">
        <v>4320</v>
      </c>
      <c r="BQ51" s="33"/>
      <c r="BR51" s="33">
        <v>4320</v>
      </c>
      <c r="BS51" s="25" t="str">
        <f t="shared" si="242"/>
        <v xml:space="preserve"> </v>
      </c>
      <c r="BT51" s="25">
        <f t="shared" si="171"/>
        <v>0</v>
      </c>
      <c r="BU51" s="33">
        <v>25000</v>
      </c>
      <c r="BV51" s="33"/>
      <c r="BW51" s="33">
        <v>1338.22</v>
      </c>
      <c r="BX51" s="25" t="str">
        <f t="shared" si="280"/>
        <v xml:space="preserve"> </v>
      </c>
      <c r="BY51" s="25">
        <f t="shared" si="281"/>
        <v>0</v>
      </c>
      <c r="BZ51" s="33"/>
      <c r="CA51" s="48"/>
      <c r="CB51" s="48"/>
      <c r="CC51" s="25" t="str">
        <f t="shared" si="288"/>
        <v xml:space="preserve"> </v>
      </c>
      <c r="CD51" s="25" t="str">
        <f t="shared" si="137"/>
        <v xml:space="preserve"> </v>
      </c>
      <c r="CE51" s="24">
        <f t="shared" si="282"/>
        <v>100000</v>
      </c>
      <c r="CF51" s="24">
        <f t="shared" si="282"/>
        <v>0</v>
      </c>
      <c r="CG51" s="24">
        <f t="shared" si="282"/>
        <v>0</v>
      </c>
      <c r="CH51" s="25" t="str">
        <f t="shared" si="138"/>
        <v xml:space="preserve"> </v>
      </c>
      <c r="CI51" s="25" t="str">
        <f t="shared" si="156"/>
        <v xml:space="preserve"> </v>
      </c>
      <c r="CJ51" s="33"/>
      <c r="CK51" s="48"/>
      <c r="CL51" s="48"/>
      <c r="CM51" s="25" t="str">
        <f t="shared" si="139"/>
        <v xml:space="preserve"> </v>
      </c>
      <c r="CN51" s="25" t="str">
        <f t="shared" si="140"/>
        <v xml:space="preserve"> </v>
      </c>
      <c r="CO51" s="33">
        <v>100000</v>
      </c>
      <c r="CP51" s="33"/>
      <c r="CQ51" s="33"/>
      <c r="CR51" s="25" t="str">
        <f t="shared" si="141"/>
        <v xml:space="preserve"> </v>
      </c>
      <c r="CS51" s="25" t="str">
        <f t="shared" si="142"/>
        <v xml:space="preserve"> </v>
      </c>
      <c r="CT51" s="33"/>
      <c r="CU51" s="48"/>
      <c r="CV51" s="48"/>
      <c r="CW51" s="25" t="str">
        <f t="shared" si="143"/>
        <v xml:space="preserve"> </v>
      </c>
      <c r="CX51" s="25" t="str">
        <f t="shared" si="144"/>
        <v xml:space="preserve"> </v>
      </c>
      <c r="CY51" s="33"/>
      <c r="CZ51" s="48"/>
      <c r="DA51" s="48"/>
      <c r="DB51" s="25" t="str">
        <f t="shared" si="243"/>
        <v xml:space="preserve"> </v>
      </c>
      <c r="DC51" s="25" t="str">
        <f t="shared" si="145"/>
        <v xml:space="preserve"> </v>
      </c>
      <c r="DD51" s="33"/>
      <c r="DE51" s="48"/>
      <c r="DF51" s="48"/>
      <c r="DG51" s="25" t="str">
        <f t="shared" si="244"/>
        <v xml:space="preserve"> </v>
      </c>
      <c r="DH51" s="25" t="str">
        <f>IF(DE51=0," ",IF(DE51/DF51*100&gt;200,"св.200",DE51/DF51))</f>
        <v xml:space="preserve"> </v>
      </c>
      <c r="DI51" s="33"/>
      <c r="DJ51" s="26"/>
      <c r="DK51" s="25" t="str">
        <f t="shared" si="147"/>
        <v xml:space="preserve"> </v>
      </c>
      <c r="DL51" s="33"/>
      <c r="DM51" s="33"/>
      <c r="DN51" s="33"/>
      <c r="DO51" s="25" t="str">
        <f t="shared" si="246"/>
        <v xml:space="preserve"> </v>
      </c>
      <c r="DP51" s="25" t="str">
        <f t="shared" si="148"/>
        <v xml:space="preserve"> </v>
      </c>
      <c r="DQ51" s="33"/>
      <c r="DR51" s="33"/>
      <c r="DS51" s="33"/>
      <c r="DT51" s="25" t="str">
        <f t="shared" si="117"/>
        <v xml:space="preserve"> </v>
      </c>
      <c r="DU51" s="25" t="str">
        <f t="shared" si="204"/>
        <v xml:space="preserve"> </v>
      </c>
    </row>
    <row r="52" spans="1:125" s="16" customFormat="1" ht="15.75" hidden="1" customHeight="1" outlineLevel="1">
      <c r="A52" s="15">
        <f t="shared" si="289"/>
        <v>40</v>
      </c>
      <c r="B52" s="8" t="s">
        <v>9</v>
      </c>
      <c r="C52" s="24">
        <f t="shared" si="274"/>
        <v>279000</v>
      </c>
      <c r="D52" s="24">
        <f t="shared" si="275"/>
        <v>72007.599999999991</v>
      </c>
      <c r="E52" s="24">
        <f t="shared" si="276"/>
        <v>80164.87999999999</v>
      </c>
      <c r="F52" s="25">
        <f t="shared" si="230"/>
        <v>0.25809175627240138</v>
      </c>
      <c r="G52" s="25">
        <f t="shared" si="231"/>
        <v>0.89824371969371131</v>
      </c>
      <c r="H52" s="14">
        <f t="shared" si="283"/>
        <v>279000</v>
      </c>
      <c r="I52" s="21">
        <f t="shared" si="283"/>
        <v>72007.599999999991</v>
      </c>
      <c r="J52" s="14">
        <f t="shared" si="284"/>
        <v>80164.87999999999</v>
      </c>
      <c r="K52" s="25">
        <f t="shared" si="232"/>
        <v>0.25809175627240138</v>
      </c>
      <c r="L52" s="25">
        <f t="shared" si="121"/>
        <v>0.89824371969371131</v>
      </c>
      <c r="M52" s="33">
        <v>45000</v>
      </c>
      <c r="N52" s="48">
        <v>16549.009999999998</v>
      </c>
      <c r="O52" s="33">
        <v>10851.45</v>
      </c>
      <c r="P52" s="25">
        <f t="shared" si="233"/>
        <v>0.36775577777777774</v>
      </c>
      <c r="Q52" s="25">
        <f t="shared" si="122"/>
        <v>1.5250505692787597</v>
      </c>
      <c r="R52" s="33"/>
      <c r="S52" s="48"/>
      <c r="T52" s="48"/>
      <c r="U52" s="25" t="str">
        <f>IF(S52&lt;=0," ",IF(R52&lt;=0," ",IF(S52/R52*100&gt;200,"СВ.200",S52/R52)))</f>
        <v xml:space="preserve"> </v>
      </c>
      <c r="V52" s="25" t="str">
        <f t="shared" si="285"/>
        <v xml:space="preserve"> </v>
      </c>
      <c r="W52" s="33"/>
      <c r="X52" s="33">
        <v>2.33</v>
      </c>
      <c r="Y52" s="33"/>
      <c r="Z52" s="25" t="str">
        <f t="shared" si="286"/>
        <v xml:space="preserve"> </v>
      </c>
      <c r="AA52" s="25" t="str">
        <f t="shared" si="287"/>
        <v xml:space="preserve"> </v>
      </c>
      <c r="AB52" s="33">
        <v>23000</v>
      </c>
      <c r="AC52" s="33">
        <v>1012.43</v>
      </c>
      <c r="AD52" s="33">
        <v>719.78</v>
      </c>
      <c r="AE52" s="25">
        <f t="shared" si="236"/>
        <v>4.4018695652173909E-2</v>
      </c>
      <c r="AF52" s="25">
        <f t="shared" si="125"/>
        <v>1.4065825668954404</v>
      </c>
      <c r="AG52" s="33">
        <v>211000</v>
      </c>
      <c r="AH52" s="33">
        <v>54443.83</v>
      </c>
      <c r="AI52" s="33">
        <v>68593.649999999994</v>
      </c>
      <c r="AJ52" s="25">
        <f t="shared" si="237"/>
        <v>0.25802763033175358</v>
      </c>
      <c r="AK52" s="25">
        <f t="shared" si="126"/>
        <v>0.79371530746650754</v>
      </c>
      <c r="AL52" s="33"/>
      <c r="AM52" s="33"/>
      <c r="AN52" s="33"/>
      <c r="AO52" s="25" t="str">
        <f t="shared" si="290"/>
        <v xml:space="preserve"> </v>
      </c>
      <c r="AP52" s="25" t="str">
        <f t="shared" si="291"/>
        <v xml:space="preserve"> </v>
      </c>
      <c r="AQ52" s="53">
        <f>AV52+BA52+BF52+BK52+BP52+BU52+BZ52+CE52+CY52+DD52+DL52+CT52+DQ52</f>
        <v>0</v>
      </c>
      <c r="AR52" s="53">
        <f t="shared" si="277"/>
        <v>0</v>
      </c>
      <c r="AS52" s="53">
        <f t="shared" si="278"/>
        <v>0</v>
      </c>
      <c r="AT52" s="25" t="str">
        <f t="shared" si="292"/>
        <v xml:space="preserve"> </v>
      </c>
      <c r="AU52" s="25" t="str">
        <f t="shared" si="293"/>
        <v xml:space="preserve"> </v>
      </c>
      <c r="AV52" s="33"/>
      <c r="AW52" s="48"/>
      <c r="AX52" s="48"/>
      <c r="AY52" s="25" t="str">
        <f t="shared" si="240"/>
        <v xml:space="preserve"> </v>
      </c>
      <c r="AZ52" s="25" t="str">
        <f t="shared" si="129"/>
        <v xml:space="preserve"> </v>
      </c>
      <c r="BA52" s="33"/>
      <c r="BB52" s="33"/>
      <c r="BC52" s="33"/>
      <c r="BD52" s="25" t="str">
        <f t="shared" si="279"/>
        <v xml:space="preserve"> </v>
      </c>
      <c r="BE52" s="25" t="str">
        <f t="shared" si="131"/>
        <v xml:space="preserve"> </v>
      </c>
      <c r="BF52" s="33"/>
      <c r="BG52" s="33"/>
      <c r="BH52" s="33"/>
      <c r="BI52" s="25" t="str">
        <f t="shared" si="241"/>
        <v xml:space="preserve"> </v>
      </c>
      <c r="BJ52" s="25" t="str">
        <f t="shared" si="133"/>
        <v xml:space="preserve"> </v>
      </c>
      <c r="BK52" s="33"/>
      <c r="BL52" s="33"/>
      <c r="BM52" s="33"/>
      <c r="BN52" s="25" t="str">
        <f t="shared" si="271"/>
        <v xml:space="preserve"> </v>
      </c>
      <c r="BO52" s="25" t="str">
        <f t="shared" si="134"/>
        <v xml:space="preserve"> </v>
      </c>
      <c r="BP52" s="33"/>
      <c r="BQ52" s="33"/>
      <c r="BR52" s="33"/>
      <c r="BS52" s="25" t="str">
        <f t="shared" si="242"/>
        <v xml:space="preserve"> </v>
      </c>
      <c r="BT52" s="25" t="str">
        <f t="shared" si="171"/>
        <v xml:space="preserve"> </v>
      </c>
      <c r="BU52" s="33"/>
      <c r="BV52" s="33"/>
      <c r="BW52" s="33"/>
      <c r="BX52" s="25" t="str">
        <f t="shared" si="280"/>
        <v xml:space="preserve"> </v>
      </c>
      <c r="BY52" s="25" t="str">
        <f t="shared" si="281"/>
        <v xml:space="preserve"> </v>
      </c>
      <c r="BZ52" s="33"/>
      <c r="CA52" s="48"/>
      <c r="CB52" s="48"/>
      <c r="CC52" s="25" t="str">
        <f t="shared" si="288"/>
        <v xml:space="preserve"> </v>
      </c>
      <c r="CD52" s="25" t="str">
        <f t="shared" si="137"/>
        <v xml:space="preserve"> </v>
      </c>
      <c r="CE52" s="24">
        <f t="shared" si="282"/>
        <v>0</v>
      </c>
      <c r="CF52" s="24">
        <f t="shared" si="282"/>
        <v>0</v>
      </c>
      <c r="CG52" s="24">
        <f t="shared" si="282"/>
        <v>0</v>
      </c>
      <c r="CH52" s="25" t="str">
        <f t="shared" si="138"/>
        <v xml:space="preserve"> </v>
      </c>
      <c r="CI52" s="25" t="str">
        <f t="shared" si="156"/>
        <v xml:space="preserve"> </v>
      </c>
      <c r="CJ52" s="33"/>
      <c r="CK52" s="48"/>
      <c r="CL52" s="48"/>
      <c r="CM52" s="25" t="str">
        <f t="shared" si="139"/>
        <v xml:space="preserve"> </v>
      </c>
      <c r="CN52" s="25" t="str">
        <f t="shared" si="140"/>
        <v xml:space="preserve"> </v>
      </c>
      <c r="CO52" s="33"/>
      <c r="CP52" s="33"/>
      <c r="CQ52" s="33"/>
      <c r="CR52" s="25" t="str">
        <f t="shared" si="141"/>
        <v xml:space="preserve"> </v>
      </c>
      <c r="CS52" s="25" t="str">
        <f t="shared" si="142"/>
        <v xml:space="preserve"> </v>
      </c>
      <c r="CT52" s="33"/>
      <c r="CU52" s="48"/>
      <c r="CV52" s="48"/>
      <c r="CW52" s="25" t="str">
        <f t="shared" si="143"/>
        <v xml:space="preserve"> </v>
      </c>
      <c r="CX52" s="25" t="str">
        <f t="shared" si="144"/>
        <v xml:space="preserve"> </v>
      </c>
      <c r="CY52" s="33"/>
      <c r="CZ52" s="48"/>
      <c r="DA52" s="48"/>
      <c r="DB52" s="25" t="str">
        <f t="shared" si="243"/>
        <v xml:space="preserve"> </v>
      </c>
      <c r="DC52" s="25" t="str">
        <f t="shared" si="145"/>
        <v xml:space="preserve"> </v>
      </c>
      <c r="DD52" s="33"/>
      <c r="DE52" s="48"/>
      <c r="DF52" s="48"/>
      <c r="DG52" s="25" t="str">
        <f t="shared" si="244"/>
        <v xml:space="preserve"> </v>
      </c>
      <c r="DH52" s="25" t="str">
        <f t="shared" si="146"/>
        <v xml:space="preserve"> </v>
      </c>
      <c r="DI52" s="33"/>
      <c r="DJ52" s="26"/>
      <c r="DK52" s="25" t="str">
        <f t="shared" si="147"/>
        <v xml:space="preserve"> </v>
      </c>
      <c r="DL52" s="33"/>
      <c r="DM52" s="33"/>
      <c r="DN52" s="33"/>
      <c r="DO52" s="25" t="str">
        <f t="shared" si="246"/>
        <v xml:space="preserve"> </v>
      </c>
      <c r="DP52" s="25" t="str">
        <f t="shared" si="148"/>
        <v xml:space="preserve"> </v>
      </c>
      <c r="DQ52" s="33"/>
      <c r="DR52" s="33"/>
      <c r="DS52" s="33"/>
      <c r="DT52" s="25" t="str">
        <f t="shared" si="117"/>
        <v xml:space="preserve"> </v>
      </c>
      <c r="DU52" s="25" t="str">
        <f t="shared" si="204"/>
        <v xml:space="preserve"> </v>
      </c>
    </row>
    <row r="53" spans="1:125" s="16" customFormat="1" ht="15.75" hidden="1" customHeight="1" outlineLevel="1">
      <c r="A53" s="15">
        <f t="shared" si="289"/>
        <v>41</v>
      </c>
      <c r="B53" s="8" t="s">
        <v>43</v>
      </c>
      <c r="C53" s="24">
        <f t="shared" si="274"/>
        <v>1632260</v>
      </c>
      <c r="D53" s="24">
        <f t="shared" si="275"/>
        <v>433026.77999999997</v>
      </c>
      <c r="E53" s="24">
        <f t="shared" si="276"/>
        <v>659955.78</v>
      </c>
      <c r="F53" s="25">
        <f t="shared" si="230"/>
        <v>0.26529277198485535</v>
      </c>
      <c r="G53" s="25">
        <f t="shared" si="231"/>
        <v>0.65614514354279907</v>
      </c>
      <c r="H53" s="14">
        <f t="shared" si="283"/>
        <v>1525000</v>
      </c>
      <c r="I53" s="21">
        <f t="shared" si="283"/>
        <v>381744.1</v>
      </c>
      <c r="J53" s="14">
        <f t="shared" si="284"/>
        <v>643344.44000000006</v>
      </c>
      <c r="K53" s="25">
        <f t="shared" si="232"/>
        <v>0.25032399999999999</v>
      </c>
      <c r="L53" s="25">
        <f t="shared" si="121"/>
        <v>0.59337436723631265</v>
      </c>
      <c r="M53" s="33">
        <v>600000</v>
      </c>
      <c r="N53" s="48">
        <v>189531.89</v>
      </c>
      <c r="O53" s="33">
        <v>127662.82</v>
      </c>
      <c r="P53" s="25">
        <f t="shared" si="233"/>
        <v>0.31588648333333336</v>
      </c>
      <c r="Q53" s="25">
        <f t="shared" si="122"/>
        <v>1.4846287274556524</v>
      </c>
      <c r="R53" s="33"/>
      <c r="S53" s="48"/>
      <c r="T53" s="48"/>
      <c r="U53" s="25" t="str">
        <f>IF(S53&lt;=0," ",IF(R53&lt;=0," ",IF(S53/R53*100&gt;200,"СВ.200",S53/R53)))</f>
        <v xml:space="preserve"> </v>
      </c>
      <c r="V53" s="25" t="str">
        <f t="shared" si="285"/>
        <v xml:space="preserve"> </v>
      </c>
      <c r="W53" s="33"/>
      <c r="X53" s="33">
        <v>210000</v>
      </c>
      <c r="Y53" s="33">
        <v>300000</v>
      </c>
      <c r="Z53" s="25" t="str">
        <f t="shared" si="286"/>
        <v xml:space="preserve"> </v>
      </c>
      <c r="AA53" s="25">
        <f t="shared" si="287"/>
        <v>0.7</v>
      </c>
      <c r="AB53" s="33">
        <v>200000</v>
      </c>
      <c r="AC53" s="33">
        <v>9644.2900000000009</v>
      </c>
      <c r="AD53" s="33">
        <v>2001.41</v>
      </c>
      <c r="AE53" s="25">
        <f t="shared" si="236"/>
        <v>4.8221450000000006E-2</v>
      </c>
      <c r="AF53" s="25" t="str">
        <f t="shared" si="125"/>
        <v>св.200</v>
      </c>
      <c r="AG53" s="33">
        <v>720000</v>
      </c>
      <c r="AH53" s="33">
        <v>-28932.080000000002</v>
      </c>
      <c r="AI53" s="33">
        <v>213180.21</v>
      </c>
      <c r="AJ53" s="25" t="str">
        <f t="shared" si="237"/>
        <v xml:space="preserve"> </v>
      </c>
      <c r="AK53" s="25">
        <f t="shared" si="126"/>
        <v>-0.13571653766548031</v>
      </c>
      <c r="AL53" s="33">
        <v>5000</v>
      </c>
      <c r="AM53" s="33">
        <v>1500</v>
      </c>
      <c r="AN53" s="33">
        <v>500</v>
      </c>
      <c r="AO53" s="25">
        <f t="shared" si="290"/>
        <v>0.3</v>
      </c>
      <c r="AP53" s="25" t="str">
        <f t="shared" si="291"/>
        <v>св.200</v>
      </c>
      <c r="AQ53" s="53">
        <f>AV53+BA53+BF53+BK53+BP53+BU53+BZ53+CE53+CY53+DD53+DL53+CT53+DQ53+910</f>
        <v>107260</v>
      </c>
      <c r="AR53" s="53">
        <f>AW53+BB53+BG53+BL53+BQ53+BV53+CA53+CF53+CZ53+DE53+DM53+CU53+DI53+DR53+902.92</f>
        <v>51282.68</v>
      </c>
      <c r="AS53" s="53">
        <f t="shared" si="278"/>
        <v>16611.34</v>
      </c>
      <c r="AT53" s="25">
        <f t="shared" si="103"/>
        <v>0.47811560693641619</v>
      </c>
      <c r="AU53" s="25" t="str">
        <f t="shared" si="128"/>
        <v>св.200</v>
      </c>
      <c r="AV53" s="33"/>
      <c r="AW53" s="48"/>
      <c r="AX53" s="48"/>
      <c r="AY53" s="25" t="str">
        <f t="shared" si="240"/>
        <v xml:space="preserve"> </v>
      </c>
      <c r="AZ53" s="25" t="str">
        <f t="shared" si="129"/>
        <v xml:space="preserve"> </v>
      </c>
      <c r="BA53" s="33">
        <v>8200</v>
      </c>
      <c r="BB53" s="33"/>
      <c r="BC53" s="33"/>
      <c r="BD53" s="25" t="str">
        <f t="shared" si="279"/>
        <v xml:space="preserve"> </v>
      </c>
      <c r="BE53" s="25" t="str">
        <f t="shared" si="131"/>
        <v xml:space="preserve"> </v>
      </c>
      <c r="BF53" s="33">
        <v>4000</v>
      </c>
      <c r="BG53" s="33"/>
      <c r="BH53" s="33"/>
      <c r="BI53" s="25" t="str">
        <f t="shared" si="241"/>
        <v xml:space="preserve"> </v>
      </c>
      <c r="BJ53" s="25" t="str">
        <f t="shared" si="133"/>
        <v xml:space="preserve"> </v>
      </c>
      <c r="BK53" s="33">
        <v>6850</v>
      </c>
      <c r="BL53" s="33">
        <v>11708.27</v>
      </c>
      <c r="BM53" s="33">
        <v>1711.83</v>
      </c>
      <c r="BN53" s="25">
        <f t="shared" si="271"/>
        <v>1.709236496350365</v>
      </c>
      <c r="BO53" s="25" t="str">
        <f t="shared" si="134"/>
        <v>св.200</v>
      </c>
      <c r="BP53" s="33">
        <v>76000</v>
      </c>
      <c r="BQ53" s="33">
        <v>13769.89</v>
      </c>
      <c r="BR53" s="33">
        <v>14899.51</v>
      </c>
      <c r="BS53" s="25">
        <f t="shared" si="242"/>
        <v>0.18118276315789472</v>
      </c>
      <c r="BT53" s="25">
        <f t="shared" si="171"/>
        <v>0.92418408390611495</v>
      </c>
      <c r="BU53" s="33">
        <v>5200</v>
      </c>
      <c r="BV53" s="33">
        <v>19400</v>
      </c>
      <c r="BW53" s="33"/>
      <c r="BX53" s="25" t="str">
        <f t="shared" si="280"/>
        <v>СВ.200</v>
      </c>
      <c r="BY53" s="25" t="str">
        <f t="shared" si="281"/>
        <v xml:space="preserve"> </v>
      </c>
      <c r="BZ53" s="33"/>
      <c r="CA53" s="48"/>
      <c r="CB53" s="48"/>
      <c r="CC53" s="25" t="str">
        <f t="shared" si="288"/>
        <v xml:space="preserve"> </v>
      </c>
      <c r="CD53" s="25" t="str">
        <f t="shared" si="137"/>
        <v xml:space="preserve"> </v>
      </c>
      <c r="CE53" s="24">
        <f t="shared" si="282"/>
        <v>0</v>
      </c>
      <c r="CF53" s="24">
        <f t="shared" si="282"/>
        <v>0</v>
      </c>
      <c r="CG53" s="24">
        <f t="shared" si="282"/>
        <v>0</v>
      </c>
      <c r="CH53" s="25" t="str">
        <f t="shared" si="138"/>
        <v xml:space="preserve"> </v>
      </c>
      <c r="CI53" s="25" t="str">
        <f t="shared" si="156"/>
        <v xml:space="preserve"> </v>
      </c>
      <c r="CJ53" s="33"/>
      <c r="CK53" s="48"/>
      <c r="CL53" s="48"/>
      <c r="CM53" s="25" t="str">
        <f t="shared" si="139"/>
        <v xml:space="preserve"> </v>
      </c>
      <c r="CN53" s="25" t="str">
        <f t="shared" si="140"/>
        <v xml:space="preserve"> </v>
      </c>
      <c r="CO53" s="33"/>
      <c r="CP53" s="33"/>
      <c r="CQ53" s="33"/>
      <c r="CR53" s="25" t="str">
        <f t="shared" si="141"/>
        <v xml:space="preserve"> </v>
      </c>
      <c r="CS53" s="25" t="str">
        <f t="shared" si="142"/>
        <v xml:space="preserve"> </v>
      </c>
      <c r="CT53" s="33"/>
      <c r="CU53" s="48"/>
      <c r="CV53" s="48"/>
      <c r="CW53" s="25" t="str">
        <f t="shared" si="143"/>
        <v xml:space="preserve"> </v>
      </c>
      <c r="CX53" s="25" t="str">
        <f t="shared" si="144"/>
        <v xml:space="preserve"> </v>
      </c>
      <c r="CY53" s="33"/>
      <c r="CZ53" s="48"/>
      <c r="DA53" s="48"/>
      <c r="DB53" s="25" t="str">
        <f t="shared" si="243"/>
        <v xml:space="preserve"> </v>
      </c>
      <c r="DC53" s="25" t="str">
        <f t="shared" si="145"/>
        <v xml:space="preserve"> </v>
      </c>
      <c r="DD53" s="33"/>
      <c r="DE53" s="48"/>
      <c r="DF53" s="48"/>
      <c r="DG53" s="25" t="str">
        <f t="shared" si="244"/>
        <v xml:space="preserve"> </v>
      </c>
      <c r="DH53" s="25" t="str">
        <f t="shared" si="146"/>
        <v xml:space="preserve"> </v>
      </c>
      <c r="DI53" s="33"/>
      <c r="DJ53" s="26"/>
      <c r="DK53" s="25" t="str">
        <f>IF(DI53=0," ",IF(DI53/DJ53*100&gt;200,"св.200",DI53/DJ53))</f>
        <v xml:space="preserve"> </v>
      </c>
      <c r="DL53" s="33">
        <v>6100</v>
      </c>
      <c r="DM53" s="33">
        <v>5501.6</v>
      </c>
      <c r="DN53" s="33"/>
      <c r="DO53" s="25">
        <f t="shared" si="246"/>
        <v>0.90190163934426237</v>
      </c>
      <c r="DP53" s="25" t="str">
        <f t="shared" si="148"/>
        <v xml:space="preserve"> </v>
      </c>
      <c r="DQ53" s="33"/>
      <c r="DR53" s="33"/>
      <c r="DS53" s="33"/>
      <c r="DT53" s="25" t="str">
        <f t="shared" si="117"/>
        <v xml:space="preserve"> </v>
      </c>
      <c r="DU53" s="25" t="str">
        <f t="shared" si="204"/>
        <v xml:space="preserve"> </v>
      </c>
    </row>
    <row r="54" spans="1:125" s="16" customFormat="1" ht="15.75" hidden="1" customHeight="1" outlineLevel="1">
      <c r="A54" s="15">
        <f t="shared" si="289"/>
        <v>42</v>
      </c>
      <c r="B54" s="8" t="s">
        <v>110</v>
      </c>
      <c r="C54" s="24">
        <f t="shared" si="274"/>
        <v>3081400</v>
      </c>
      <c r="D54" s="24">
        <f t="shared" si="275"/>
        <v>902901.69</v>
      </c>
      <c r="E54" s="24">
        <f t="shared" si="276"/>
        <v>435652.48</v>
      </c>
      <c r="F54" s="25">
        <f t="shared" si="230"/>
        <v>0.2930167099370416</v>
      </c>
      <c r="G54" s="25" t="str">
        <f t="shared" si="231"/>
        <v>св.200</v>
      </c>
      <c r="H54" s="14">
        <f t="shared" si="283"/>
        <v>2837100</v>
      </c>
      <c r="I54" s="21">
        <f t="shared" si="283"/>
        <v>784734.45</v>
      </c>
      <c r="J54" s="14">
        <f t="shared" si="284"/>
        <v>413070.01</v>
      </c>
      <c r="K54" s="25">
        <f t="shared" si="232"/>
        <v>0.27659738817806911</v>
      </c>
      <c r="L54" s="25">
        <f t="shared" si="121"/>
        <v>1.8997613745911981</v>
      </c>
      <c r="M54" s="33">
        <v>1503500</v>
      </c>
      <c r="N54" s="48">
        <v>273688.81</v>
      </c>
      <c r="O54" s="33">
        <v>306267.15000000002</v>
      </c>
      <c r="P54" s="25">
        <f t="shared" si="233"/>
        <v>0.18203445959428002</v>
      </c>
      <c r="Q54" s="25">
        <f t="shared" si="122"/>
        <v>0.89362770378736334</v>
      </c>
      <c r="R54" s="33"/>
      <c r="S54" s="48"/>
      <c r="T54" s="48"/>
      <c r="U54" s="25" t="str">
        <f t="shared" si="234"/>
        <v xml:space="preserve"> </v>
      </c>
      <c r="V54" s="25" t="str">
        <f t="shared" si="285"/>
        <v xml:space="preserve"> </v>
      </c>
      <c r="W54" s="33">
        <v>20600</v>
      </c>
      <c r="X54" s="33">
        <v>51288.9</v>
      </c>
      <c r="Y54" s="33"/>
      <c r="Z54" s="25" t="str">
        <f t="shared" si="286"/>
        <v>СВ.200</v>
      </c>
      <c r="AA54" s="25" t="str">
        <f t="shared" si="287"/>
        <v xml:space="preserve"> </v>
      </c>
      <c r="AB54" s="33">
        <v>220000</v>
      </c>
      <c r="AC54" s="33">
        <v>19342.47</v>
      </c>
      <c r="AD54" s="33">
        <v>12695.88</v>
      </c>
      <c r="AE54" s="25">
        <f t="shared" si="236"/>
        <v>8.7920318181818183E-2</v>
      </c>
      <c r="AF54" s="25">
        <f t="shared" si="125"/>
        <v>1.5235233792379892</v>
      </c>
      <c r="AG54" s="33">
        <v>1085000</v>
      </c>
      <c r="AH54" s="33">
        <v>439014.27</v>
      </c>
      <c r="AI54" s="33">
        <v>94106.98</v>
      </c>
      <c r="AJ54" s="25">
        <f t="shared" si="237"/>
        <v>0.40462144700460834</v>
      </c>
      <c r="AK54" s="25" t="str">
        <f t="shared" si="126"/>
        <v>св.200</v>
      </c>
      <c r="AL54" s="33">
        <v>8000</v>
      </c>
      <c r="AM54" s="33">
        <v>1400</v>
      </c>
      <c r="AN54" s="33"/>
      <c r="AO54" s="25">
        <f t="shared" si="290"/>
        <v>0.17499999999999999</v>
      </c>
      <c r="AP54" s="25" t="str">
        <f t="shared" si="291"/>
        <v xml:space="preserve"> </v>
      </c>
      <c r="AQ54" s="53">
        <f>AV54+BA54+BF54+BK54+BP54+BU54+BZ54+CE54+CY54+DD54+DL54+CT54+DQ54</f>
        <v>244300</v>
      </c>
      <c r="AR54" s="53">
        <f t="shared" si="277"/>
        <v>118167.23999999999</v>
      </c>
      <c r="AS54" s="53">
        <f t="shared" si="278"/>
        <v>22582.47</v>
      </c>
      <c r="AT54" s="25">
        <f t="shared" si="103"/>
        <v>0.48369725747032333</v>
      </c>
      <c r="AU54" s="25" t="str">
        <f t="shared" si="128"/>
        <v>св.200</v>
      </c>
      <c r="AV54" s="33"/>
      <c r="AW54" s="48"/>
      <c r="AX54" s="48"/>
      <c r="AY54" s="25" t="str">
        <f t="shared" si="240"/>
        <v xml:space="preserve"> </v>
      </c>
      <c r="AZ54" s="25" t="str">
        <f t="shared" si="129"/>
        <v xml:space="preserve"> </v>
      </c>
      <c r="BA54" s="33"/>
      <c r="BB54" s="33">
        <v>947.3</v>
      </c>
      <c r="BC54" s="33"/>
      <c r="BD54" s="25" t="str">
        <f t="shared" si="279"/>
        <v xml:space="preserve"> </v>
      </c>
      <c r="BE54" s="25" t="str">
        <f t="shared" si="131"/>
        <v xml:space="preserve"> </v>
      </c>
      <c r="BF54" s="33">
        <v>12300</v>
      </c>
      <c r="BG54" s="33">
        <v>2226.4</v>
      </c>
      <c r="BH54" s="33"/>
      <c r="BI54" s="25">
        <f t="shared" si="241"/>
        <v>0.18100813008130082</v>
      </c>
      <c r="BJ54" s="25"/>
      <c r="BK54" s="33"/>
      <c r="BL54" s="33"/>
      <c r="BM54" s="33"/>
      <c r="BN54" s="25" t="str">
        <f t="shared" si="271"/>
        <v xml:space="preserve"> </v>
      </c>
      <c r="BO54" s="25" t="str">
        <f t="shared" si="134"/>
        <v xml:space="preserve"> </v>
      </c>
      <c r="BP54" s="33">
        <v>146000</v>
      </c>
      <c r="BQ54" s="33">
        <v>26253.67</v>
      </c>
      <c r="BR54" s="33">
        <v>22582.47</v>
      </c>
      <c r="BS54" s="25">
        <f t="shared" si="242"/>
        <v>0.17981965753424656</v>
      </c>
      <c r="BT54" s="25">
        <f t="shared" si="171"/>
        <v>1.162568576422331</v>
      </c>
      <c r="BU54" s="33"/>
      <c r="BV54" s="33"/>
      <c r="BW54" s="33"/>
      <c r="BX54" s="25" t="str">
        <f t="shared" si="280"/>
        <v xml:space="preserve"> </v>
      </c>
      <c r="BY54" s="25" t="str">
        <f t="shared" si="281"/>
        <v xml:space="preserve"> </v>
      </c>
      <c r="BZ54" s="33"/>
      <c r="CA54" s="48"/>
      <c r="CB54" s="48"/>
      <c r="CC54" s="25" t="str">
        <f t="shared" si="288"/>
        <v xml:space="preserve"> </v>
      </c>
      <c r="CD54" s="25" t="str">
        <f t="shared" si="137"/>
        <v xml:space="preserve"> </v>
      </c>
      <c r="CE54" s="24">
        <f t="shared" si="282"/>
        <v>0</v>
      </c>
      <c r="CF54" s="24">
        <f t="shared" si="282"/>
        <v>19966.27</v>
      </c>
      <c r="CG54" s="24">
        <f t="shared" si="282"/>
        <v>0</v>
      </c>
      <c r="CH54" s="25" t="str">
        <f t="shared" si="138"/>
        <v xml:space="preserve"> </v>
      </c>
      <c r="CI54" s="25" t="str">
        <f t="shared" si="156"/>
        <v xml:space="preserve"> </v>
      </c>
      <c r="CJ54" s="33"/>
      <c r="CK54" s="48"/>
      <c r="CL54" s="48"/>
      <c r="CM54" s="25" t="str">
        <f t="shared" si="139"/>
        <v xml:space="preserve"> </v>
      </c>
      <c r="CN54" s="25" t="str">
        <f t="shared" si="140"/>
        <v xml:space="preserve"> </v>
      </c>
      <c r="CO54" s="33"/>
      <c r="CP54" s="33">
        <v>19966.27</v>
      </c>
      <c r="CQ54" s="33"/>
      <c r="CR54" s="25" t="str">
        <f t="shared" si="141"/>
        <v xml:space="preserve"> </v>
      </c>
      <c r="CS54" s="25" t="str">
        <f t="shared" si="142"/>
        <v xml:space="preserve"> </v>
      </c>
      <c r="CT54" s="33"/>
      <c r="CU54" s="48"/>
      <c r="CV54" s="48"/>
      <c r="CW54" s="25" t="str">
        <f t="shared" si="143"/>
        <v xml:space="preserve"> </v>
      </c>
      <c r="CX54" s="25" t="str">
        <f t="shared" si="144"/>
        <v xml:space="preserve"> </v>
      </c>
      <c r="CY54" s="33"/>
      <c r="CZ54" s="48"/>
      <c r="DA54" s="48"/>
      <c r="DB54" s="25" t="str">
        <f t="shared" si="243"/>
        <v xml:space="preserve"> </v>
      </c>
      <c r="DC54" s="25" t="str">
        <f t="shared" si="145"/>
        <v xml:space="preserve"> </v>
      </c>
      <c r="DD54" s="33"/>
      <c r="DE54" s="48"/>
      <c r="DF54" s="48"/>
      <c r="DG54" s="25" t="str">
        <f t="shared" si="244"/>
        <v xml:space="preserve"> </v>
      </c>
      <c r="DH54" s="25" t="str">
        <f t="shared" si="146"/>
        <v xml:space="preserve"> </v>
      </c>
      <c r="DI54" s="33">
        <v>-2226.4</v>
      </c>
      <c r="DJ54" s="26"/>
      <c r="DK54" s="25" t="str">
        <f t="shared" si="147"/>
        <v xml:space="preserve"> </v>
      </c>
      <c r="DL54" s="33"/>
      <c r="DM54" s="33"/>
      <c r="DN54" s="33"/>
      <c r="DO54" s="25" t="str">
        <f t="shared" si="246"/>
        <v xml:space="preserve"> </v>
      </c>
      <c r="DP54" s="25" t="str">
        <f t="shared" si="148"/>
        <v xml:space="preserve"> </v>
      </c>
      <c r="DQ54" s="33">
        <v>86000</v>
      </c>
      <c r="DR54" s="33">
        <v>71000</v>
      </c>
      <c r="DS54" s="33"/>
      <c r="DT54" s="25">
        <f t="shared" si="117"/>
        <v>0.82558139534883723</v>
      </c>
      <c r="DU54" s="25" t="str">
        <f t="shared" si="204"/>
        <v xml:space="preserve"> </v>
      </c>
    </row>
    <row r="55" spans="1:125" s="16" customFormat="1" ht="15.75" hidden="1" customHeight="1" outlineLevel="1">
      <c r="A55" s="15">
        <f t="shared" si="289"/>
        <v>43</v>
      </c>
      <c r="B55" s="8" t="s">
        <v>45</v>
      </c>
      <c r="C55" s="24">
        <f t="shared" si="274"/>
        <v>573186.88</v>
      </c>
      <c r="D55" s="24">
        <f t="shared" si="275"/>
        <v>107108.62</v>
      </c>
      <c r="E55" s="24">
        <f t="shared" si="276"/>
        <v>163989.49</v>
      </c>
      <c r="F55" s="25">
        <f t="shared" si="230"/>
        <v>0.1868650936322897</v>
      </c>
      <c r="G55" s="25">
        <f t="shared" si="231"/>
        <v>0.65314319838423796</v>
      </c>
      <c r="H55" s="14">
        <f t="shared" si="283"/>
        <v>546500</v>
      </c>
      <c r="I55" s="21">
        <f t="shared" si="283"/>
        <v>97982.659999999989</v>
      </c>
      <c r="J55" s="14">
        <f t="shared" si="284"/>
        <v>89142.400000000009</v>
      </c>
      <c r="K55" s="25">
        <f t="shared" si="232"/>
        <v>0.17929123513266237</v>
      </c>
      <c r="L55" s="25">
        <f t="shared" si="121"/>
        <v>1.099170091897907</v>
      </c>
      <c r="M55" s="33">
        <v>380500</v>
      </c>
      <c r="N55" s="48">
        <v>77563.759999999995</v>
      </c>
      <c r="O55" s="33">
        <v>81115.45</v>
      </c>
      <c r="P55" s="25">
        <f t="shared" si="233"/>
        <v>0.20384693823915898</v>
      </c>
      <c r="Q55" s="25">
        <f t="shared" si="122"/>
        <v>0.9562143833264809</v>
      </c>
      <c r="R55" s="33"/>
      <c r="S55" s="48"/>
      <c r="T55" s="48"/>
      <c r="U55" s="25" t="str">
        <f t="shared" si="234"/>
        <v xml:space="preserve"> </v>
      </c>
      <c r="V55" s="25" t="str">
        <f t="shared" si="285"/>
        <v xml:space="preserve"> </v>
      </c>
      <c r="W55" s="33"/>
      <c r="X55" s="33"/>
      <c r="Y55" s="33"/>
      <c r="Z55" s="25" t="str">
        <f t="shared" si="235"/>
        <v xml:space="preserve"> </v>
      </c>
      <c r="AA55" s="25" t="str">
        <f t="shared" si="124"/>
        <v xml:space="preserve"> </v>
      </c>
      <c r="AB55" s="33">
        <v>16000</v>
      </c>
      <c r="AC55" s="33">
        <v>480.17</v>
      </c>
      <c r="AD55" s="33">
        <v>415.27</v>
      </c>
      <c r="AE55" s="25">
        <f t="shared" si="236"/>
        <v>3.0010625000000003E-2</v>
      </c>
      <c r="AF55" s="25">
        <f t="shared" si="125"/>
        <v>1.1562838635104873</v>
      </c>
      <c r="AG55" s="33">
        <v>140000</v>
      </c>
      <c r="AH55" s="33">
        <v>19938.73</v>
      </c>
      <c r="AI55" s="33">
        <v>4711.68</v>
      </c>
      <c r="AJ55" s="25">
        <f t="shared" si="237"/>
        <v>0.1424195</v>
      </c>
      <c r="AK55" s="25" t="str">
        <f t="shared" si="126"/>
        <v>св.200</v>
      </c>
      <c r="AL55" s="33">
        <v>10000</v>
      </c>
      <c r="AM55" s="33"/>
      <c r="AN55" s="33">
        <v>2900</v>
      </c>
      <c r="AO55" s="25" t="str">
        <f t="shared" si="290"/>
        <v xml:space="preserve"> </v>
      </c>
      <c r="AP55" s="25">
        <f t="shared" si="291"/>
        <v>0</v>
      </c>
      <c r="AQ55" s="53">
        <f>AV55+BA55+BF55+BK55+BP55+BU55+BZ55+CE55+CY55+DD55+DL55+CT55+DQ55</f>
        <v>26686.879999999997</v>
      </c>
      <c r="AR55" s="53">
        <f t="shared" si="277"/>
        <v>9125.9599999999991</v>
      </c>
      <c r="AS55" s="53">
        <f t="shared" si="278"/>
        <v>74847.09</v>
      </c>
      <c r="AT55" s="25">
        <f t="shared" si="103"/>
        <v>0.34196429106737092</v>
      </c>
      <c r="AU55" s="25">
        <f t="shared" si="128"/>
        <v>0.12192805358231028</v>
      </c>
      <c r="AV55" s="33"/>
      <c r="AW55" s="48"/>
      <c r="AX55" s="48"/>
      <c r="AY55" s="25" t="str">
        <f t="shared" si="240"/>
        <v xml:space="preserve"> </v>
      </c>
      <c r="AZ55" s="25" t="str">
        <f t="shared" si="129"/>
        <v xml:space="preserve"> </v>
      </c>
      <c r="BA55" s="33"/>
      <c r="BB55" s="33"/>
      <c r="BC55" s="33"/>
      <c r="BD55" s="25" t="str">
        <f t="shared" si="279"/>
        <v xml:space="preserve"> </v>
      </c>
      <c r="BE55" s="25" t="str">
        <f t="shared" si="131"/>
        <v xml:space="preserve"> </v>
      </c>
      <c r="BF55" s="33"/>
      <c r="BG55" s="33"/>
      <c r="BH55" s="33"/>
      <c r="BI55" s="25" t="str">
        <f t="shared" si="241"/>
        <v xml:space="preserve"> </v>
      </c>
      <c r="BJ55" s="25" t="str">
        <f t="shared" si="133"/>
        <v xml:space="preserve"> </v>
      </c>
      <c r="BK55" s="33"/>
      <c r="BL55" s="33">
        <v>125.96</v>
      </c>
      <c r="BM55" s="33">
        <v>14000</v>
      </c>
      <c r="BN55" s="25" t="str">
        <f t="shared" si="271"/>
        <v xml:space="preserve"> </v>
      </c>
      <c r="BO55" s="25">
        <f t="shared" si="134"/>
        <v>8.9971428571428563E-3</v>
      </c>
      <c r="BP55" s="33">
        <v>5909.28</v>
      </c>
      <c r="BQ55" s="33"/>
      <c r="BR55" s="33">
        <v>668</v>
      </c>
      <c r="BS55" s="25" t="str">
        <f t="shared" si="242"/>
        <v xml:space="preserve"> </v>
      </c>
      <c r="BT55" s="25">
        <f t="shared" si="171"/>
        <v>0</v>
      </c>
      <c r="BU55" s="33">
        <v>20000</v>
      </c>
      <c r="BV55" s="33">
        <v>9000</v>
      </c>
      <c r="BW55" s="33">
        <v>59401.49</v>
      </c>
      <c r="BX55" s="25">
        <f t="shared" si="249"/>
        <v>0.45</v>
      </c>
      <c r="BY55" s="25">
        <f t="shared" si="136"/>
        <v>0.15151135097789636</v>
      </c>
      <c r="BZ55" s="33"/>
      <c r="CA55" s="48"/>
      <c r="CB55" s="48"/>
      <c r="CC55" s="25" t="str">
        <f t="shared" si="288"/>
        <v xml:space="preserve"> </v>
      </c>
      <c r="CD55" s="25" t="str">
        <f t="shared" si="137"/>
        <v xml:space="preserve"> </v>
      </c>
      <c r="CE55" s="24">
        <f t="shared" si="282"/>
        <v>0</v>
      </c>
      <c r="CF55" s="24">
        <f t="shared" si="282"/>
        <v>0</v>
      </c>
      <c r="CG55" s="24">
        <f t="shared" si="282"/>
        <v>0</v>
      </c>
      <c r="CH55" s="25" t="str">
        <f t="shared" si="138"/>
        <v xml:space="preserve"> </v>
      </c>
      <c r="CI55" s="25" t="str">
        <f t="shared" si="156"/>
        <v xml:space="preserve"> </v>
      </c>
      <c r="CJ55" s="33"/>
      <c r="CK55" s="48"/>
      <c r="CL55" s="48"/>
      <c r="CM55" s="25" t="str">
        <f t="shared" si="139"/>
        <v xml:space="preserve"> </v>
      </c>
      <c r="CN55" s="25" t="str">
        <f t="shared" si="140"/>
        <v xml:space="preserve"> </v>
      </c>
      <c r="CO55" s="33"/>
      <c r="CP55" s="33"/>
      <c r="CQ55" s="33"/>
      <c r="CR55" s="25" t="str">
        <f t="shared" si="141"/>
        <v xml:space="preserve"> </v>
      </c>
      <c r="CS55" s="25" t="str">
        <f t="shared" si="142"/>
        <v xml:space="preserve"> </v>
      </c>
      <c r="CT55" s="33"/>
      <c r="CU55" s="48"/>
      <c r="CV55" s="48"/>
      <c r="CW55" s="25" t="str">
        <f t="shared" si="143"/>
        <v xml:space="preserve"> </v>
      </c>
      <c r="CX55" s="25" t="str">
        <f t="shared" si="144"/>
        <v xml:space="preserve"> </v>
      </c>
      <c r="CY55" s="33"/>
      <c r="CZ55" s="48"/>
      <c r="DA55" s="48"/>
      <c r="DB55" s="25" t="str">
        <f t="shared" si="243"/>
        <v xml:space="preserve"> </v>
      </c>
      <c r="DC55" s="25" t="str">
        <f t="shared" si="145"/>
        <v xml:space="preserve"> </v>
      </c>
      <c r="DD55" s="33"/>
      <c r="DE55" s="48"/>
      <c r="DF55" s="48"/>
      <c r="DG55" s="25" t="str">
        <f t="shared" si="244"/>
        <v xml:space="preserve"> </v>
      </c>
      <c r="DH55" s="25" t="str">
        <f t="shared" si="146"/>
        <v xml:space="preserve"> </v>
      </c>
      <c r="DI55" s="33"/>
      <c r="DJ55" s="26"/>
      <c r="DK55" s="25" t="str">
        <f t="shared" si="147"/>
        <v xml:space="preserve"> </v>
      </c>
      <c r="DL55" s="33">
        <v>777.6</v>
      </c>
      <c r="DM55" s="33"/>
      <c r="DN55" s="33">
        <v>777.6</v>
      </c>
      <c r="DO55" s="25" t="str">
        <f t="shared" si="246"/>
        <v xml:space="preserve"> </v>
      </c>
      <c r="DP55" s="25">
        <f t="shared" si="148"/>
        <v>0</v>
      </c>
      <c r="DQ55" s="33"/>
      <c r="DR55" s="33"/>
      <c r="DS55" s="33"/>
      <c r="DT55" s="25" t="str">
        <f t="shared" si="117"/>
        <v xml:space="preserve"> </v>
      </c>
      <c r="DU55" s="25" t="str">
        <f t="shared" si="204"/>
        <v xml:space="preserve"> </v>
      </c>
    </row>
    <row r="56" spans="1:125" s="18" customFormat="1" ht="15.75" hidden="1">
      <c r="A56" s="17"/>
      <c r="B56" s="7" t="s">
        <v>129</v>
      </c>
      <c r="C56" s="28">
        <f>SUM(C57:C62)</f>
        <v>59359993.450000003</v>
      </c>
      <c r="D56" s="28">
        <f t="shared" ref="D56" si="294">SUM(D57:D62)</f>
        <v>12687859.620000003</v>
      </c>
      <c r="E56" s="28">
        <f>SUM(E57:E62)</f>
        <v>10323640.850000001</v>
      </c>
      <c r="F56" s="23">
        <f t="shared" si="230"/>
        <v>0.21374428942090798</v>
      </c>
      <c r="G56" s="23">
        <f t="shared" si="231"/>
        <v>1.2290101723172597</v>
      </c>
      <c r="H56" s="22">
        <f t="shared" ref="H56:J56" si="295">SUM(H57:H62)</f>
        <v>51419942.18</v>
      </c>
      <c r="I56" s="43">
        <f>SUM(I57:I62)</f>
        <v>11856167.320000004</v>
      </c>
      <c r="J56" s="22">
        <f t="shared" si="295"/>
        <v>9494576.6499999985</v>
      </c>
      <c r="K56" s="23">
        <f t="shared" si="232"/>
        <v>0.23057527522097271</v>
      </c>
      <c r="L56" s="23">
        <f t="shared" si="121"/>
        <v>1.2487304865773037</v>
      </c>
      <c r="M56" s="22">
        <f>SUM(M57:M62)</f>
        <v>40793850</v>
      </c>
      <c r="N56" s="22">
        <f>SUM(N57:N62)</f>
        <v>10331962.77</v>
      </c>
      <c r="O56" s="56">
        <f>SUM(O57:O62)</f>
        <v>8364028.5300000003</v>
      </c>
      <c r="P56" s="23">
        <f t="shared" si="233"/>
        <v>0.25327255873127935</v>
      </c>
      <c r="Q56" s="23">
        <f t="shared" si="122"/>
        <v>1.2352854528103814</v>
      </c>
      <c r="R56" s="56">
        <f>SUM(R57:R62)</f>
        <v>1182880</v>
      </c>
      <c r="S56" s="56">
        <f>SUM(S57:S62)</f>
        <v>305065.23</v>
      </c>
      <c r="T56" s="56">
        <f>SUM(T57:T62)</f>
        <v>254019.76</v>
      </c>
      <c r="U56" s="23">
        <f t="shared" si="234"/>
        <v>0.25790040409847154</v>
      </c>
      <c r="V56" s="23">
        <f t="shared" si="123"/>
        <v>1.2009507843011897</v>
      </c>
      <c r="W56" s="56">
        <f>SUM(W57:W62)</f>
        <v>105800</v>
      </c>
      <c r="X56" s="56">
        <f>SUM(X57:X62)</f>
        <v>-553.98000000000025</v>
      </c>
      <c r="Y56" s="56">
        <f>SUM(Y57:Y62)</f>
        <v>4714.6900000000005</v>
      </c>
      <c r="Z56" s="23" t="str">
        <f t="shared" ref="Z56:Z58" si="296">IF(X56&lt;=0," ",IF(W56&lt;=0," ",IF(X56/W56*100&gt;200,"СВ.200",X56/W56)))</f>
        <v xml:space="preserve"> </v>
      </c>
      <c r="AA56" s="23">
        <f t="shared" ref="AA56:AA58" si="297">IF(Y56=0," ",IF(X56/Y56*100&gt;200,"св.200",X56/Y56))</f>
        <v>-0.11750083250436406</v>
      </c>
      <c r="AB56" s="56">
        <f>SUM(AB57:AB62)</f>
        <v>2485000</v>
      </c>
      <c r="AC56" s="56">
        <f>SUM(AC57:AC62)</f>
        <v>155326.05000000002</v>
      </c>
      <c r="AD56" s="56">
        <f>SUM(AD57:AD62)</f>
        <v>237990.3</v>
      </c>
      <c r="AE56" s="23">
        <f t="shared" si="236"/>
        <v>6.2505452716297788E-2</v>
      </c>
      <c r="AF56" s="23">
        <f t="shared" si="125"/>
        <v>0.65265706207353835</v>
      </c>
      <c r="AG56" s="56">
        <f>SUM(AG57:AG62)</f>
        <v>6788600</v>
      </c>
      <c r="AH56" s="56">
        <f>SUM(AH57:AH62)</f>
        <v>1053717.2500000002</v>
      </c>
      <c r="AI56" s="56">
        <f>SUM(AI57:AI62)</f>
        <v>625043.37</v>
      </c>
      <c r="AJ56" s="23">
        <f t="shared" si="237"/>
        <v>0.15521863860000593</v>
      </c>
      <c r="AK56" s="23">
        <f t="shared" si="126"/>
        <v>1.6858306168418364</v>
      </c>
      <c r="AL56" s="56">
        <f>SUM(AL57:AL62)</f>
        <v>63812.18</v>
      </c>
      <c r="AM56" s="56">
        <f>SUM(AM57:AM62)</f>
        <v>10650</v>
      </c>
      <c r="AN56" s="56">
        <f>SUM(AN57:AN62)</f>
        <v>8780</v>
      </c>
      <c r="AO56" s="23">
        <f t="shared" ref="AO56:AO76" si="298">IF(AM56&lt;=0," ",IF(AL56&lt;=0," ",IF(AM56/AL56*100&gt;200,"СВ.200",AM56/AL56)))</f>
        <v>0.16689603771568373</v>
      </c>
      <c r="AP56" s="23">
        <f t="shared" si="127"/>
        <v>1.2129840546697039</v>
      </c>
      <c r="AQ56" s="56">
        <f>SUM(AQ57:AQ62)</f>
        <v>7940051.2699999986</v>
      </c>
      <c r="AR56" s="56">
        <f t="shared" ref="AR56:AS56" si="299">SUM(AR57:AR62)</f>
        <v>831692.3</v>
      </c>
      <c r="AS56" s="56">
        <f t="shared" si="299"/>
        <v>829064.20000000019</v>
      </c>
      <c r="AT56" s="23">
        <f t="shared" si="103"/>
        <v>0.10474646469127903</v>
      </c>
      <c r="AU56" s="23">
        <f t="shared" si="128"/>
        <v>1.0031699595761099</v>
      </c>
      <c r="AV56" s="56">
        <f>SUM(AV57:AV62)</f>
        <v>2400000</v>
      </c>
      <c r="AW56" s="56">
        <f>SUM(AW57:AW62)</f>
        <v>507162.53</v>
      </c>
      <c r="AX56" s="56">
        <f>SUM(AX57:AX62)</f>
        <v>513422.02</v>
      </c>
      <c r="AY56" s="23">
        <f t="shared" si="240"/>
        <v>0.21131772083333333</v>
      </c>
      <c r="AZ56" s="23">
        <f t="shared" si="129"/>
        <v>0.98780829462670883</v>
      </c>
      <c r="BA56" s="56">
        <f>SUM(BA57:BA62)</f>
        <v>168758</v>
      </c>
      <c r="BB56" s="56">
        <f>SUM(BB57:BB62)</f>
        <v>6368.3099999999995</v>
      </c>
      <c r="BC56" s="56">
        <f>SUM(BC57:BC62)</f>
        <v>20549.169999999998</v>
      </c>
      <c r="BD56" s="23">
        <f t="shared" si="130"/>
        <v>3.7736344351082612E-2</v>
      </c>
      <c r="BE56" s="23">
        <f t="shared" si="131"/>
        <v>0.30990594753948703</v>
      </c>
      <c r="BF56" s="56">
        <f>SUM(BF57:BF62)</f>
        <v>487215.03</v>
      </c>
      <c r="BG56" s="56">
        <f>SUM(BG57:BG62)</f>
        <v>125716.83</v>
      </c>
      <c r="BH56" s="56">
        <f>SUM(BH57:BH62)</f>
        <v>88279.729999999981</v>
      </c>
      <c r="BI56" s="23">
        <f t="shared" si="241"/>
        <v>0.25803151023481358</v>
      </c>
      <c r="BJ56" s="23">
        <f t="shared" si="133"/>
        <v>1.4240735670578062</v>
      </c>
      <c r="BK56" s="56">
        <f>SUM(BK57:BK62)</f>
        <v>203800</v>
      </c>
      <c r="BL56" s="56">
        <f>SUM(BL57:BL62)</f>
        <v>35730.5</v>
      </c>
      <c r="BM56" s="56">
        <f>SUM(BM57:BM62)</f>
        <v>16984</v>
      </c>
      <c r="BN56" s="23">
        <f t="shared" si="271"/>
        <v>0.17532139352306184</v>
      </c>
      <c r="BO56" s="23" t="str">
        <f t="shared" si="134"/>
        <v>св.200</v>
      </c>
      <c r="BP56" s="56">
        <f>SUM(BP57:BP62)</f>
        <v>538000</v>
      </c>
      <c r="BQ56" s="56">
        <f>SUM(BQ57:BQ62)</f>
        <v>89976.790000000008</v>
      </c>
      <c r="BR56" s="56">
        <f>SUM(BR57:BR62)</f>
        <v>90323.13</v>
      </c>
      <c r="BS56" s="23">
        <f t="shared" si="242"/>
        <v>0.16724310408921936</v>
      </c>
      <c r="BT56" s="23">
        <f t="shared" si="171"/>
        <v>0.99616554475027608</v>
      </c>
      <c r="BU56" s="56">
        <f>SUM(BU57:BU62)</f>
        <v>81061.740000000005</v>
      </c>
      <c r="BV56" s="56">
        <f>SUM(BV57:BV62)</f>
        <v>6961.74</v>
      </c>
      <c r="BW56" s="56">
        <f>SUM(BW57:BW62)</f>
        <v>10838.52</v>
      </c>
      <c r="BX56" s="23">
        <f t="shared" si="249"/>
        <v>8.5881946279465493E-2</v>
      </c>
      <c r="BY56" s="23">
        <f t="shared" si="136"/>
        <v>0.64231463336322669</v>
      </c>
      <c r="BZ56" s="56">
        <f>SUM(BZ57:BZ62)</f>
        <v>2920000</v>
      </c>
      <c r="CA56" s="56">
        <f>SUM(CA57:CA62)</f>
        <v>0</v>
      </c>
      <c r="CB56" s="56">
        <f>SUM(CB57:CB62)</f>
        <v>0</v>
      </c>
      <c r="CC56" s="23" t="str">
        <f t="shared" si="288"/>
        <v xml:space="preserve"> </v>
      </c>
      <c r="CD56" s="23" t="str">
        <f t="shared" si="137"/>
        <v xml:space="preserve"> </v>
      </c>
      <c r="CE56" s="28">
        <f>SUM(CE57:CE62)</f>
        <v>423545.16</v>
      </c>
      <c r="CF56" s="28">
        <f t="shared" ref="CF56:CG56" si="300">SUM(CF57:CF62)</f>
        <v>43964.4</v>
      </c>
      <c r="CG56" s="28">
        <f t="shared" si="300"/>
        <v>88569.73</v>
      </c>
      <c r="CH56" s="23">
        <f t="shared" si="138"/>
        <v>0.10380097366712915</v>
      </c>
      <c r="CI56" s="23">
        <f t="shared" si="156"/>
        <v>0.49638177738602118</v>
      </c>
      <c r="CJ56" s="56">
        <f>SUM(CJ57:CJ62)</f>
        <v>89744.68</v>
      </c>
      <c r="CK56" s="56">
        <f>SUM(CK57:CK62)</f>
        <v>43964.4</v>
      </c>
      <c r="CL56" s="56">
        <f>SUM(CL57:CL62)</f>
        <v>2971.2</v>
      </c>
      <c r="CM56" s="23">
        <f t="shared" si="139"/>
        <v>0.48988307719187374</v>
      </c>
      <c r="CN56" s="23" t="str">
        <f t="shared" si="140"/>
        <v>св.200</v>
      </c>
      <c r="CO56" s="56">
        <f>SUM(CO57:CO62)</f>
        <v>333800.48</v>
      </c>
      <c r="CP56" s="56">
        <f>SUM(CP57:CP62)</f>
        <v>0</v>
      </c>
      <c r="CQ56" s="56">
        <f>SUM(CQ57:CQ62)</f>
        <v>85598.53</v>
      </c>
      <c r="CR56" s="23" t="str">
        <f t="shared" si="141"/>
        <v xml:space="preserve"> </v>
      </c>
      <c r="CS56" s="23">
        <f t="shared" si="142"/>
        <v>0</v>
      </c>
      <c r="CT56" s="56">
        <f>SUM(CT57:CT62)</f>
        <v>0</v>
      </c>
      <c r="CU56" s="56">
        <f>SUM(CU57:CU62)</f>
        <v>0</v>
      </c>
      <c r="CV56" s="56">
        <f>SUM(CV57:CV62)</f>
        <v>0</v>
      </c>
      <c r="CW56" s="45" t="str">
        <f t="shared" si="143"/>
        <v xml:space="preserve"> </v>
      </c>
      <c r="CX56" s="45" t="str">
        <f t="shared" si="144"/>
        <v xml:space="preserve"> </v>
      </c>
      <c r="CY56" s="56">
        <f>SUM(CY57:CY62)</f>
        <v>0</v>
      </c>
      <c r="CZ56" s="56">
        <f>SUM(CZ57:CZ62)</f>
        <v>0</v>
      </c>
      <c r="DA56" s="56">
        <f>SUM(DA57:DA62)</f>
        <v>0</v>
      </c>
      <c r="DB56" s="23" t="str">
        <f t="shared" si="243"/>
        <v xml:space="preserve"> </v>
      </c>
      <c r="DC56" s="23" t="str">
        <f t="shared" si="145"/>
        <v xml:space="preserve"> </v>
      </c>
      <c r="DD56" s="56">
        <f>SUM(DD57:DD62)</f>
        <v>9423.93</v>
      </c>
      <c r="DE56" s="56">
        <f>SUM(DE57:DE62)</f>
        <v>12644.03</v>
      </c>
      <c r="DF56" s="56">
        <f>SUM(DF57:DF62)</f>
        <v>215.05</v>
      </c>
      <c r="DG56" s="23">
        <f t="shared" si="244"/>
        <v>1.3416939641954047</v>
      </c>
      <c r="DH56" s="23" t="str">
        <f t="shared" ref="DH56" si="301">IF(DF56=0," ",IF(DE56/DF56*100&gt;200,"св.200",DE56/DF56))</f>
        <v>св.200</v>
      </c>
      <c r="DI56" s="56">
        <f>SUM(DI57:DI62)</f>
        <v>3194.52</v>
      </c>
      <c r="DJ56" s="56">
        <f>SUM(DJ57:DJ62)</f>
        <v>-117.15</v>
      </c>
      <c r="DK56" s="23">
        <f>IF(DI56=0," ",IF(DI56/DJ56*100&gt;200,"св.200",DI56/DJ56))</f>
        <v>-27.268629961587706</v>
      </c>
      <c r="DL56" s="56">
        <f>SUM(DL57:DL62)</f>
        <v>0</v>
      </c>
      <c r="DM56" s="56">
        <f>SUM(DM57:DM62)</f>
        <v>0</v>
      </c>
      <c r="DN56" s="56">
        <f>SUM(DN57:DN62)</f>
        <v>0</v>
      </c>
      <c r="DO56" s="23" t="str">
        <f t="shared" si="246"/>
        <v xml:space="preserve"> </v>
      </c>
      <c r="DP56" s="23" t="str">
        <f t="shared" ref="DP56:DP62" si="302">IF(DM56=0," ",IF(DM56/DN56*100&gt;200,"св.200",DM56/DN56))</f>
        <v xml:space="preserve"> </v>
      </c>
      <c r="DQ56" s="56">
        <f>SUM(DQ57:DQ62)</f>
        <v>708247.41</v>
      </c>
      <c r="DR56" s="56">
        <f>SUM(DR57:DR62)</f>
        <v>0</v>
      </c>
      <c r="DS56" s="56">
        <f>SUM(DS57:DS62)</f>
        <v>0</v>
      </c>
      <c r="DT56" s="23" t="str">
        <f t="shared" si="117"/>
        <v xml:space="preserve"> </v>
      </c>
      <c r="DU56" s="23" t="str">
        <f t="shared" ref="DU56:DU62" si="303">IF(DR56=0," ",IF(DR56/DS56*100&gt;200,"св.200",DR56/DS56))</f>
        <v xml:space="preserve"> </v>
      </c>
    </row>
    <row r="57" spans="1:125" s="16" customFormat="1" ht="16.5" hidden="1" customHeight="1" outlineLevel="1">
      <c r="A57" s="15">
        <v>44</v>
      </c>
      <c r="B57" s="8" t="s">
        <v>76</v>
      </c>
      <c r="C57" s="24">
        <f t="shared" ref="C57:C62" si="304">H57+AQ57</f>
        <v>49448032.390000001</v>
      </c>
      <c r="D57" s="24">
        <f t="shared" ref="D57:D62" si="305">I57+AR57</f>
        <v>11545750.590000002</v>
      </c>
      <c r="E57" s="24">
        <f t="shared" ref="E57:E62" si="306">J57+AS57</f>
        <v>9309620.4000000004</v>
      </c>
      <c r="F57" s="25">
        <f t="shared" si="230"/>
        <v>0.23349261905788041</v>
      </c>
      <c r="G57" s="25">
        <f t="shared" si="231"/>
        <v>1.2401956356888624</v>
      </c>
      <c r="H57" s="14">
        <f t="shared" ref="H57:J62" si="307">W57++AG57+M57+AB57+AL57+R57</f>
        <v>44268380</v>
      </c>
      <c r="I57" s="21">
        <f t="shared" si="307"/>
        <v>10919056.420000002</v>
      </c>
      <c r="J57" s="14">
        <f t="shared" si="307"/>
        <v>8697141.5099999998</v>
      </c>
      <c r="K57" s="25">
        <f t="shared" si="232"/>
        <v>0.24665588440326938</v>
      </c>
      <c r="L57" s="25">
        <f t="shared" si="121"/>
        <v>1.2554764582645042</v>
      </c>
      <c r="M57" s="33">
        <v>39491900</v>
      </c>
      <c r="N57" s="33">
        <v>10002841.07</v>
      </c>
      <c r="O57" s="33">
        <v>8113425.9900000002</v>
      </c>
      <c r="P57" s="25">
        <f t="shared" si="233"/>
        <v>0.25328842294242615</v>
      </c>
      <c r="Q57" s="25">
        <f t="shared" si="122"/>
        <v>1.2328751235703328</v>
      </c>
      <c r="R57" s="33">
        <v>1182880</v>
      </c>
      <c r="S57" s="33">
        <v>305065.23</v>
      </c>
      <c r="T57" s="33">
        <v>254019.76</v>
      </c>
      <c r="U57" s="25">
        <f t="shared" si="234"/>
        <v>0.25790040409847154</v>
      </c>
      <c r="V57" s="25">
        <f t="shared" si="123"/>
        <v>1.2009507843011897</v>
      </c>
      <c r="W57" s="33">
        <v>5000</v>
      </c>
      <c r="X57" s="33"/>
      <c r="Y57" s="33"/>
      <c r="Z57" s="25" t="str">
        <f t="shared" si="296"/>
        <v xml:space="preserve"> </v>
      </c>
      <c r="AA57" s="25" t="str">
        <f t="shared" si="297"/>
        <v xml:space="preserve"> </v>
      </c>
      <c r="AB57" s="33">
        <v>1400000</v>
      </c>
      <c r="AC57" s="33">
        <v>120765.21</v>
      </c>
      <c r="AD57" s="33">
        <v>130209.14</v>
      </c>
      <c r="AE57" s="25">
        <f t="shared" si="236"/>
        <v>8.6260864285714292E-2</v>
      </c>
      <c r="AF57" s="25">
        <f t="shared" si="125"/>
        <v>0.92747106693124615</v>
      </c>
      <c r="AG57" s="33">
        <v>2188600</v>
      </c>
      <c r="AH57" s="33">
        <v>490384.91</v>
      </c>
      <c r="AI57" s="33">
        <v>199486.62</v>
      </c>
      <c r="AJ57" s="25">
        <f t="shared" si="237"/>
        <v>0.22406328703280634</v>
      </c>
      <c r="AK57" s="25" t="str">
        <f t="shared" si="126"/>
        <v>св.200</v>
      </c>
      <c r="AL57" s="33"/>
      <c r="AM57" s="33"/>
      <c r="AN57" s="33"/>
      <c r="AO57" s="25" t="str">
        <f t="shared" si="298"/>
        <v xml:space="preserve"> </v>
      </c>
      <c r="AP57" s="25" t="str">
        <f t="shared" si="127"/>
        <v xml:space="preserve"> </v>
      </c>
      <c r="AQ57" s="53">
        <f t="shared" ref="AQ57:AQ62" si="308">AV57+BA57+BF57+BK57+BP57+BU57+BZ57+CE57+CY57+DD57+DL57+CT57+DQ57</f>
        <v>5179652.3899999997</v>
      </c>
      <c r="AR57" s="53">
        <f>AW57+BB57+BG57+BL57+BQ57+BV57+CA57+CF57+CZ57+DE57+DM57+CU57+DI57+DR57+-27.35</f>
        <v>626694.17000000004</v>
      </c>
      <c r="AS57" s="53">
        <f t="shared" ref="AS57:AS62" si="309">AX57+BC57+BH57+BM57+BR57+BW57+CB57+CG57+DA57+DF57+DN57+CV57+DJ57</f>
        <v>612478.89000000013</v>
      </c>
      <c r="AT57" s="25">
        <f t="shared" si="103"/>
        <v>0.12099154978235906</v>
      </c>
      <c r="AU57" s="25">
        <f t="shared" si="128"/>
        <v>1.0232094203279396</v>
      </c>
      <c r="AV57" s="33">
        <v>2400000</v>
      </c>
      <c r="AW57" s="33">
        <v>507162.53</v>
      </c>
      <c r="AX57" s="33">
        <v>513422.02</v>
      </c>
      <c r="AY57" s="25">
        <f t="shared" si="240"/>
        <v>0.21131772083333333</v>
      </c>
      <c r="AZ57" s="25">
        <f t="shared" si="129"/>
        <v>0.98780829462670883</v>
      </c>
      <c r="BA57" s="33">
        <v>42800</v>
      </c>
      <c r="BB57" s="33">
        <v>981.28</v>
      </c>
      <c r="BC57" s="33">
        <v>15771.01</v>
      </c>
      <c r="BD57" s="25">
        <f t="shared" si="130"/>
        <v>2.2927102803738317E-2</v>
      </c>
      <c r="BE57" s="25">
        <f t="shared" si="131"/>
        <v>6.2220491902547775E-2</v>
      </c>
      <c r="BF57" s="33"/>
      <c r="BG57" s="33"/>
      <c r="BH57" s="33">
        <v>443.42</v>
      </c>
      <c r="BI57" s="25" t="str">
        <f t="shared" si="241"/>
        <v xml:space="preserve"> </v>
      </c>
      <c r="BJ57" s="25">
        <f t="shared" si="133"/>
        <v>0</v>
      </c>
      <c r="BK57" s="33"/>
      <c r="BL57" s="33"/>
      <c r="BM57" s="33"/>
      <c r="BN57" s="25" t="str">
        <f t="shared" si="271"/>
        <v xml:space="preserve"> </v>
      </c>
      <c r="BO57" s="25" t="str">
        <f t="shared" si="134"/>
        <v xml:space="preserve"> </v>
      </c>
      <c r="BP57" s="33">
        <v>328000</v>
      </c>
      <c r="BQ57" s="33">
        <v>69493.210000000006</v>
      </c>
      <c r="BR57" s="33">
        <v>79656.19</v>
      </c>
      <c r="BS57" s="25">
        <f t="shared" si="242"/>
        <v>0.21186954268292685</v>
      </c>
      <c r="BT57" s="25">
        <f t="shared" si="171"/>
        <v>0.872414435086589</v>
      </c>
      <c r="BU57" s="33">
        <v>10000</v>
      </c>
      <c r="BV57" s="33">
        <v>1900</v>
      </c>
      <c r="BW57" s="33"/>
      <c r="BX57" s="25">
        <f t="shared" ref="BX57:BX60" si="310">IF(BV57&lt;=0," ",IF(BU57&lt;=0," ",IF(BV57/BU57*100&gt;200,"СВ.200",BV57/BU57)))</f>
        <v>0.19</v>
      </c>
      <c r="BY57" s="25" t="str">
        <f t="shared" ref="BY57:BY60" si="311">IF(BW57=0," ",IF(BV57/BW57*100&gt;200,"св.200",BV57/BW57))</f>
        <v xml:space="preserve"> </v>
      </c>
      <c r="BZ57" s="33">
        <v>2000000</v>
      </c>
      <c r="CA57" s="33"/>
      <c r="CB57" s="33"/>
      <c r="CC57" s="25" t="str">
        <f t="shared" si="288"/>
        <v xml:space="preserve"> </v>
      </c>
      <c r="CD57" s="25" t="str">
        <f t="shared" si="137"/>
        <v xml:space="preserve"> </v>
      </c>
      <c r="CE57" s="24">
        <f t="shared" ref="CE57:CG62" si="312">CJ57+CO57</f>
        <v>89744.68</v>
      </c>
      <c r="CF57" s="24">
        <f t="shared" si="312"/>
        <v>43964.4</v>
      </c>
      <c r="CG57" s="24">
        <f t="shared" si="312"/>
        <v>2971.2</v>
      </c>
      <c r="CH57" s="35">
        <f t="shared" si="138"/>
        <v>0.48988307719187374</v>
      </c>
      <c r="CI57" s="25" t="str">
        <f t="shared" si="156"/>
        <v>св.200</v>
      </c>
      <c r="CJ57" s="33">
        <v>89744.68</v>
      </c>
      <c r="CK57" s="33">
        <v>43964.4</v>
      </c>
      <c r="CL57" s="33">
        <v>2971.2</v>
      </c>
      <c r="CM57" s="25">
        <f t="shared" si="139"/>
        <v>0.48988307719187374</v>
      </c>
      <c r="CN57" s="25" t="str">
        <f t="shared" si="140"/>
        <v>св.200</v>
      </c>
      <c r="CO57" s="33"/>
      <c r="CP57" s="33"/>
      <c r="CQ57" s="33"/>
      <c r="CR57" s="25" t="str">
        <f t="shared" si="141"/>
        <v xml:space="preserve"> </v>
      </c>
      <c r="CS57" s="25" t="str">
        <f t="shared" si="142"/>
        <v xml:space="preserve"> </v>
      </c>
      <c r="CT57" s="33"/>
      <c r="CU57" s="33"/>
      <c r="CV57" s="33"/>
      <c r="CW57" s="25" t="str">
        <f t="shared" si="143"/>
        <v xml:space="preserve"> </v>
      </c>
      <c r="CX57" s="25" t="str">
        <f t="shared" si="144"/>
        <v xml:space="preserve"> </v>
      </c>
      <c r="CY57" s="33"/>
      <c r="CZ57" s="33"/>
      <c r="DA57" s="33"/>
      <c r="DB57" s="25" t="str">
        <f t="shared" si="243"/>
        <v xml:space="preserve"> </v>
      </c>
      <c r="DC57" s="25" t="str">
        <f t="shared" si="145"/>
        <v xml:space="preserve"> </v>
      </c>
      <c r="DD57" s="33"/>
      <c r="DE57" s="33">
        <v>3220.1</v>
      </c>
      <c r="DF57" s="33">
        <v>215.05</v>
      </c>
      <c r="DG57" s="25" t="str">
        <f t="shared" si="244"/>
        <v xml:space="preserve"> </v>
      </c>
      <c r="DH57" s="25" t="str">
        <f t="shared" si="146"/>
        <v>св.200</v>
      </c>
      <c r="DI57" s="33"/>
      <c r="DJ57" s="33"/>
      <c r="DK57" s="25" t="str">
        <f t="shared" si="147"/>
        <v xml:space="preserve"> </v>
      </c>
      <c r="DL57" s="33"/>
      <c r="DM57" s="33"/>
      <c r="DN57" s="33"/>
      <c r="DO57" s="25" t="str">
        <f t="shared" si="246"/>
        <v xml:space="preserve"> </v>
      </c>
      <c r="DP57" s="25" t="str">
        <f t="shared" si="302"/>
        <v xml:space="preserve"> </v>
      </c>
      <c r="DQ57" s="33">
        <v>309107.71000000002</v>
      </c>
      <c r="DR57" s="33"/>
      <c r="DS57" s="33"/>
      <c r="DT57" s="25" t="str">
        <f t="shared" si="117"/>
        <v xml:space="preserve"> </v>
      </c>
      <c r="DU57" s="25" t="str">
        <f t="shared" si="303"/>
        <v xml:space="preserve"> </v>
      </c>
    </row>
    <row r="58" spans="1:125" s="16" customFormat="1" ht="15.75" hidden="1" customHeight="1" outlineLevel="1">
      <c r="A58" s="15">
        <f>A57+1</f>
        <v>45</v>
      </c>
      <c r="B58" s="8" t="s">
        <v>58</v>
      </c>
      <c r="C58" s="24">
        <f t="shared" si="304"/>
        <v>949786.39</v>
      </c>
      <c r="D58" s="24">
        <f t="shared" si="305"/>
        <v>127252.62</v>
      </c>
      <c r="E58" s="24">
        <f t="shared" si="306"/>
        <v>40551.26</v>
      </c>
      <c r="F58" s="25">
        <f t="shared" si="230"/>
        <v>0.13398025212806008</v>
      </c>
      <c r="G58" s="25" t="str">
        <f t="shared" si="231"/>
        <v>св.200</v>
      </c>
      <c r="H58" s="14">
        <f t="shared" si="307"/>
        <v>389500</v>
      </c>
      <c r="I58" s="21">
        <f t="shared" si="307"/>
        <v>100813.72</v>
      </c>
      <c r="J58" s="14">
        <f t="shared" si="307"/>
        <v>15970.95</v>
      </c>
      <c r="K58" s="25">
        <f t="shared" si="232"/>
        <v>0.25882854942233635</v>
      </c>
      <c r="L58" s="25" t="str">
        <f t="shared" si="121"/>
        <v>св.200</v>
      </c>
      <c r="M58" s="33">
        <v>87500</v>
      </c>
      <c r="N58" s="33">
        <v>26277.18</v>
      </c>
      <c r="O58" s="33">
        <v>19116.080000000002</v>
      </c>
      <c r="P58" s="25">
        <f t="shared" si="233"/>
        <v>0.3003106285714286</v>
      </c>
      <c r="Q58" s="25">
        <f t="shared" si="122"/>
        <v>1.3746113219865159</v>
      </c>
      <c r="R58" s="33"/>
      <c r="S58" s="33"/>
      <c r="T58" s="33"/>
      <c r="U58" s="25" t="str">
        <f t="shared" si="234"/>
        <v xml:space="preserve"> </v>
      </c>
      <c r="V58" s="25" t="str">
        <f t="shared" ref="V58:V62" si="313">IF(S58=0," ",IF(S58/T58*100&gt;200,"св.200",S58/T58))</f>
        <v xml:space="preserve"> </v>
      </c>
      <c r="W58" s="33"/>
      <c r="X58" s="33"/>
      <c r="Y58" s="33"/>
      <c r="Z58" s="25" t="str">
        <f t="shared" si="296"/>
        <v xml:space="preserve"> </v>
      </c>
      <c r="AA58" s="25" t="str">
        <f t="shared" si="297"/>
        <v xml:space="preserve"> </v>
      </c>
      <c r="AB58" s="33">
        <v>55000</v>
      </c>
      <c r="AC58" s="33">
        <v>10177.58</v>
      </c>
      <c r="AD58" s="33">
        <v>-13961.3</v>
      </c>
      <c r="AE58" s="25">
        <f t="shared" si="236"/>
        <v>0.1850469090909091</v>
      </c>
      <c r="AF58" s="25">
        <f t="shared" si="125"/>
        <v>-0.72898512316188324</v>
      </c>
      <c r="AG58" s="33">
        <v>237000</v>
      </c>
      <c r="AH58" s="33">
        <v>63758.96</v>
      </c>
      <c r="AI58" s="33">
        <v>9416.17</v>
      </c>
      <c r="AJ58" s="25">
        <f t="shared" si="237"/>
        <v>0.26902514767932489</v>
      </c>
      <c r="AK58" s="25" t="str">
        <f t="shared" si="126"/>
        <v>св.200</v>
      </c>
      <c r="AL58" s="33">
        <v>10000</v>
      </c>
      <c r="AM58" s="33">
        <v>600</v>
      </c>
      <c r="AN58" s="33">
        <v>1400</v>
      </c>
      <c r="AO58" s="25">
        <f t="shared" si="298"/>
        <v>0.06</v>
      </c>
      <c r="AP58" s="25">
        <f t="shared" si="127"/>
        <v>0.42857142857142855</v>
      </c>
      <c r="AQ58" s="53">
        <f t="shared" si="308"/>
        <v>560286.39</v>
      </c>
      <c r="AR58" s="53">
        <f t="shared" ref="AR58:AR62" si="314">AW58+BB58+BG58+BL58+BQ58+BV58+CA58+CF58+CZ58+DE58+DM58+CU58+DI58+DR58</f>
        <v>26438.9</v>
      </c>
      <c r="AS58" s="53">
        <f t="shared" si="309"/>
        <v>24580.31</v>
      </c>
      <c r="AT58" s="25">
        <f t="shared" si="103"/>
        <v>4.7188188883188827E-2</v>
      </c>
      <c r="AU58" s="25">
        <f t="shared" si="128"/>
        <v>1.0756129601294695</v>
      </c>
      <c r="AV58" s="33"/>
      <c r="AW58" s="33"/>
      <c r="AX58" s="33"/>
      <c r="AY58" s="25" t="str">
        <f t="shared" si="240"/>
        <v xml:space="preserve"> </v>
      </c>
      <c r="AZ58" s="25" t="str">
        <f t="shared" si="129"/>
        <v xml:space="preserve"> </v>
      </c>
      <c r="BA58" s="33"/>
      <c r="BB58" s="33"/>
      <c r="BC58" s="33"/>
      <c r="BD58" s="25" t="str">
        <f t="shared" si="130"/>
        <v xml:space="preserve"> </v>
      </c>
      <c r="BE58" s="25" t="str">
        <f t="shared" si="131"/>
        <v xml:space="preserve"> </v>
      </c>
      <c r="BF58" s="33">
        <v>60000</v>
      </c>
      <c r="BG58" s="33">
        <v>3093.75</v>
      </c>
      <c r="BH58" s="33">
        <v>3093.75</v>
      </c>
      <c r="BI58" s="25">
        <f t="shared" si="241"/>
        <v>5.1562499999999997E-2</v>
      </c>
      <c r="BJ58" s="25">
        <f t="shared" si="133"/>
        <v>1</v>
      </c>
      <c r="BK58" s="33"/>
      <c r="BL58" s="33"/>
      <c r="BM58" s="33"/>
      <c r="BN58" s="25" t="str">
        <f t="shared" si="271"/>
        <v xml:space="preserve"> </v>
      </c>
      <c r="BO58" s="25" t="str">
        <f t="shared" si="134"/>
        <v xml:space="preserve"> </v>
      </c>
      <c r="BP58" s="33">
        <v>210000</v>
      </c>
      <c r="BQ58" s="33">
        <v>20483.580000000002</v>
      </c>
      <c r="BR58" s="33">
        <v>10666.94</v>
      </c>
      <c r="BS58" s="25">
        <f t="shared" si="242"/>
        <v>9.7540857142857151E-2</v>
      </c>
      <c r="BT58" s="25">
        <f t="shared" si="171"/>
        <v>1.9202864176605474</v>
      </c>
      <c r="BU58" s="33"/>
      <c r="BV58" s="33"/>
      <c r="BW58" s="33">
        <v>10819.62</v>
      </c>
      <c r="BX58" s="25" t="str">
        <f t="shared" si="310"/>
        <v xml:space="preserve"> </v>
      </c>
      <c r="BY58" s="25">
        <f t="shared" si="311"/>
        <v>0</v>
      </c>
      <c r="BZ58" s="33">
        <v>220000</v>
      </c>
      <c r="CA58" s="33"/>
      <c r="CB58" s="33"/>
      <c r="CC58" s="25" t="str">
        <f t="shared" si="288"/>
        <v xml:space="preserve"> </v>
      </c>
      <c r="CD58" s="25" t="str">
        <f t="shared" si="137"/>
        <v xml:space="preserve"> </v>
      </c>
      <c r="CE58" s="24">
        <f t="shared" si="312"/>
        <v>0</v>
      </c>
      <c r="CF58" s="24">
        <f t="shared" si="312"/>
        <v>0</v>
      </c>
      <c r="CG58" s="24">
        <f t="shared" si="312"/>
        <v>0</v>
      </c>
      <c r="CH58" s="35" t="str">
        <f t="shared" si="138"/>
        <v xml:space="preserve"> </v>
      </c>
      <c r="CI58" s="25" t="str">
        <f t="shared" si="156"/>
        <v xml:space="preserve"> </v>
      </c>
      <c r="CJ58" s="33"/>
      <c r="CK58" s="33"/>
      <c r="CL58" s="33"/>
      <c r="CM58" s="25" t="str">
        <f t="shared" si="139"/>
        <v xml:space="preserve"> </v>
      </c>
      <c r="CN58" s="25" t="str">
        <f t="shared" si="140"/>
        <v xml:space="preserve"> </v>
      </c>
      <c r="CO58" s="33"/>
      <c r="CP58" s="33"/>
      <c r="CQ58" s="33"/>
      <c r="CR58" s="25" t="str">
        <f t="shared" si="141"/>
        <v xml:space="preserve"> </v>
      </c>
      <c r="CS58" s="25" t="str">
        <f t="shared" si="142"/>
        <v xml:space="preserve"> </v>
      </c>
      <c r="CT58" s="33"/>
      <c r="CU58" s="33"/>
      <c r="CV58" s="33"/>
      <c r="CW58" s="25" t="str">
        <f t="shared" si="143"/>
        <v xml:space="preserve"> </v>
      </c>
      <c r="CX58" s="25" t="str">
        <f t="shared" si="144"/>
        <v xml:space="preserve"> </v>
      </c>
      <c r="CY58" s="33"/>
      <c r="CZ58" s="33"/>
      <c r="DA58" s="33"/>
      <c r="DB58" s="25" t="str">
        <f t="shared" si="243"/>
        <v xml:space="preserve"> </v>
      </c>
      <c r="DC58" s="25" t="str">
        <f t="shared" si="145"/>
        <v xml:space="preserve"> </v>
      </c>
      <c r="DD58" s="33"/>
      <c r="DE58" s="33"/>
      <c r="DF58" s="33"/>
      <c r="DG58" s="25" t="str">
        <f t="shared" si="244"/>
        <v xml:space="preserve"> </v>
      </c>
      <c r="DH58" s="25" t="str">
        <f t="shared" si="146"/>
        <v xml:space="preserve"> </v>
      </c>
      <c r="DI58" s="33">
        <v>2861.57</v>
      </c>
      <c r="DJ58" s="33"/>
      <c r="DK58" s="25" t="str">
        <f t="shared" si="147"/>
        <v xml:space="preserve"> </v>
      </c>
      <c r="DL58" s="33"/>
      <c r="DM58" s="33"/>
      <c r="DN58" s="33"/>
      <c r="DO58" s="25" t="str">
        <f t="shared" si="246"/>
        <v xml:space="preserve"> </v>
      </c>
      <c r="DP58" s="25" t="str">
        <f t="shared" si="302"/>
        <v xml:space="preserve"> </v>
      </c>
      <c r="DQ58" s="33">
        <v>70286.39</v>
      </c>
      <c r="DR58" s="33"/>
      <c r="DS58" s="33"/>
      <c r="DT58" s="25" t="str">
        <f t="shared" si="117"/>
        <v xml:space="preserve"> </v>
      </c>
      <c r="DU58" s="25" t="str">
        <f t="shared" si="303"/>
        <v xml:space="preserve"> </v>
      </c>
    </row>
    <row r="59" spans="1:125" s="16" customFormat="1" ht="16.5" hidden="1" customHeight="1" outlineLevel="1">
      <c r="A59" s="15">
        <f t="shared" ref="A59:A62" si="315">A58+1</f>
        <v>46</v>
      </c>
      <c r="B59" s="8" t="s">
        <v>62</v>
      </c>
      <c r="C59" s="24">
        <f t="shared" si="304"/>
        <v>1329901</v>
      </c>
      <c r="D59" s="24">
        <f t="shared" si="305"/>
        <v>173577.57</v>
      </c>
      <c r="E59" s="24">
        <f t="shared" si="306"/>
        <v>208589.20999999996</v>
      </c>
      <c r="F59" s="25">
        <f t="shared" si="230"/>
        <v>0.13051916646427064</v>
      </c>
      <c r="G59" s="25">
        <f t="shared" si="231"/>
        <v>0.83215028236599597</v>
      </c>
      <c r="H59" s="14">
        <f t="shared" si="307"/>
        <v>983200</v>
      </c>
      <c r="I59" s="21">
        <f t="shared" si="307"/>
        <v>62824.160000000003</v>
      </c>
      <c r="J59" s="14">
        <f t="shared" si="307"/>
        <v>139691.41999999998</v>
      </c>
      <c r="K59" s="25">
        <f t="shared" si="232"/>
        <v>6.3897640358014651E-2</v>
      </c>
      <c r="L59" s="25">
        <f t="shared" si="121"/>
        <v>0.44973528080679553</v>
      </c>
      <c r="M59" s="33">
        <v>145400</v>
      </c>
      <c r="N59" s="33">
        <v>19706.12</v>
      </c>
      <c r="O59" s="33">
        <v>19432.310000000001</v>
      </c>
      <c r="P59" s="25">
        <f t="shared" si="233"/>
        <v>0.13553039889958735</v>
      </c>
      <c r="Q59" s="25">
        <f t="shared" si="122"/>
        <v>1.0140904503890684</v>
      </c>
      <c r="R59" s="33"/>
      <c r="S59" s="33"/>
      <c r="T59" s="33"/>
      <c r="U59" s="25" t="str">
        <f t="shared" si="234"/>
        <v xml:space="preserve"> </v>
      </c>
      <c r="V59" s="25" t="str">
        <f t="shared" si="313"/>
        <v xml:space="preserve"> </v>
      </c>
      <c r="W59" s="33">
        <v>10800</v>
      </c>
      <c r="X59" s="33">
        <v>672.3</v>
      </c>
      <c r="Y59" s="33">
        <v>4513.09</v>
      </c>
      <c r="Z59" s="25">
        <f t="shared" si="235"/>
        <v>6.2249999999999993E-2</v>
      </c>
      <c r="AA59" s="25">
        <f t="shared" si="124"/>
        <v>0.14896667250154549</v>
      </c>
      <c r="AB59" s="33">
        <v>120000</v>
      </c>
      <c r="AC59" s="33">
        <v>5037.4399999999996</v>
      </c>
      <c r="AD59" s="33">
        <v>52789.42</v>
      </c>
      <c r="AE59" s="25">
        <f t="shared" si="236"/>
        <v>4.1978666666666664E-2</v>
      </c>
      <c r="AF59" s="25">
        <f t="shared" si="125"/>
        <v>9.5425181788320462E-2</v>
      </c>
      <c r="AG59" s="33">
        <v>685000</v>
      </c>
      <c r="AH59" s="33">
        <v>31808.3</v>
      </c>
      <c r="AI59" s="33">
        <v>58356.6</v>
      </c>
      <c r="AJ59" s="25">
        <f t="shared" si="237"/>
        <v>4.6435474452554741E-2</v>
      </c>
      <c r="AK59" s="25">
        <f t="shared" si="126"/>
        <v>0.54506773869622283</v>
      </c>
      <c r="AL59" s="33">
        <v>22000</v>
      </c>
      <c r="AM59" s="33">
        <v>5600</v>
      </c>
      <c r="AN59" s="33">
        <v>4600</v>
      </c>
      <c r="AO59" s="25">
        <f t="shared" si="298"/>
        <v>0.25454545454545452</v>
      </c>
      <c r="AP59" s="25">
        <f t="shared" si="127"/>
        <v>1.2173913043478262</v>
      </c>
      <c r="AQ59" s="53">
        <f t="shared" si="308"/>
        <v>346701</v>
      </c>
      <c r="AR59" s="53">
        <f t="shared" si="314"/>
        <v>110753.41</v>
      </c>
      <c r="AS59" s="53">
        <f t="shared" si="309"/>
        <v>68897.789999999994</v>
      </c>
      <c r="AT59" s="25">
        <f t="shared" si="103"/>
        <v>0.3194493526121932</v>
      </c>
      <c r="AU59" s="25">
        <f t="shared" si="128"/>
        <v>1.6075030853674699</v>
      </c>
      <c r="AV59" s="33"/>
      <c r="AW59" s="33"/>
      <c r="AX59" s="33"/>
      <c r="AY59" s="25" t="str">
        <f t="shared" si="240"/>
        <v xml:space="preserve"> </v>
      </c>
      <c r="AZ59" s="25" t="str">
        <f t="shared" si="129"/>
        <v xml:space="preserve"> </v>
      </c>
      <c r="BA59" s="33"/>
      <c r="BB59" s="33"/>
      <c r="BC59" s="33"/>
      <c r="BD59" s="25" t="str">
        <f t="shared" si="130"/>
        <v xml:space="preserve"> </v>
      </c>
      <c r="BE59" s="25" t="str">
        <f t="shared" si="131"/>
        <v xml:space="preserve"> </v>
      </c>
      <c r="BF59" s="33">
        <v>290000</v>
      </c>
      <c r="BG59" s="33">
        <v>110420.46</v>
      </c>
      <c r="BH59" s="33">
        <v>68897.789999999994</v>
      </c>
      <c r="BI59" s="25">
        <f t="shared" si="241"/>
        <v>0.38076020689655177</v>
      </c>
      <c r="BJ59" s="25">
        <f t="shared" si="133"/>
        <v>1.6026705646146273</v>
      </c>
      <c r="BK59" s="33"/>
      <c r="BL59" s="33"/>
      <c r="BM59" s="33"/>
      <c r="BN59" s="25" t="str">
        <f t="shared" si="271"/>
        <v xml:space="preserve"> </v>
      </c>
      <c r="BO59" s="25" t="str">
        <f t="shared" si="134"/>
        <v xml:space="preserve"> </v>
      </c>
      <c r="BP59" s="33"/>
      <c r="BQ59" s="33"/>
      <c r="BR59" s="33"/>
      <c r="BS59" s="25" t="str">
        <f t="shared" si="242"/>
        <v xml:space="preserve"> </v>
      </c>
      <c r="BT59" s="25" t="str">
        <f t="shared" si="171"/>
        <v xml:space="preserve"> </v>
      </c>
      <c r="BU59" s="33"/>
      <c r="BV59" s="33"/>
      <c r="BW59" s="33"/>
      <c r="BX59" s="25" t="str">
        <f t="shared" si="310"/>
        <v xml:space="preserve"> </v>
      </c>
      <c r="BY59" s="25" t="str">
        <f t="shared" si="311"/>
        <v xml:space="preserve"> </v>
      </c>
      <c r="BZ59" s="33"/>
      <c r="CA59" s="33"/>
      <c r="CB59" s="33"/>
      <c r="CC59" s="25" t="str">
        <f t="shared" si="288"/>
        <v xml:space="preserve"> </v>
      </c>
      <c r="CD59" s="25" t="str">
        <f t="shared" si="137"/>
        <v xml:space="preserve"> </v>
      </c>
      <c r="CE59" s="24">
        <f t="shared" si="312"/>
        <v>0</v>
      </c>
      <c r="CF59" s="24">
        <f t="shared" si="312"/>
        <v>0</v>
      </c>
      <c r="CG59" s="24">
        <f t="shared" si="312"/>
        <v>0</v>
      </c>
      <c r="CH59" s="35" t="str">
        <f t="shared" si="138"/>
        <v xml:space="preserve"> </v>
      </c>
      <c r="CI59" s="25" t="str">
        <f t="shared" si="156"/>
        <v xml:space="preserve"> </v>
      </c>
      <c r="CJ59" s="33"/>
      <c r="CK59" s="33"/>
      <c r="CL59" s="33"/>
      <c r="CM59" s="25" t="str">
        <f t="shared" si="139"/>
        <v xml:space="preserve"> </v>
      </c>
      <c r="CN59" s="25" t="str">
        <f t="shared" si="140"/>
        <v xml:space="preserve"> </v>
      </c>
      <c r="CO59" s="33"/>
      <c r="CP59" s="33"/>
      <c r="CQ59" s="33"/>
      <c r="CR59" s="25" t="str">
        <f t="shared" si="141"/>
        <v xml:space="preserve"> </v>
      </c>
      <c r="CS59" s="25" t="str">
        <f t="shared" si="142"/>
        <v xml:space="preserve"> </v>
      </c>
      <c r="CT59" s="33"/>
      <c r="CU59" s="33"/>
      <c r="CV59" s="33"/>
      <c r="CW59" s="25" t="str">
        <f t="shared" si="143"/>
        <v xml:space="preserve"> </v>
      </c>
      <c r="CX59" s="25" t="str">
        <f t="shared" si="144"/>
        <v xml:space="preserve"> </v>
      </c>
      <c r="CY59" s="33"/>
      <c r="CZ59" s="33"/>
      <c r="DA59" s="33"/>
      <c r="DB59" s="25" t="str">
        <f t="shared" si="243"/>
        <v xml:space="preserve"> </v>
      </c>
      <c r="DC59" s="25" t="str">
        <f t="shared" si="145"/>
        <v xml:space="preserve"> </v>
      </c>
      <c r="DD59" s="33"/>
      <c r="DE59" s="33"/>
      <c r="DF59" s="33"/>
      <c r="DG59" s="25" t="str">
        <f t="shared" si="244"/>
        <v xml:space="preserve"> </v>
      </c>
      <c r="DH59" s="25" t="str">
        <f t="shared" si="146"/>
        <v xml:space="preserve"> </v>
      </c>
      <c r="DI59" s="33">
        <v>332.95</v>
      </c>
      <c r="DJ59" s="33"/>
      <c r="DK59" s="25" t="str">
        <f t="shared" si="147"/>
        <v xml:space="preserve"> </v>
      </c>
      <c r="DL59" s="33"/>
      <c r="DM59" s="33"/>
      <c r="DN59" s="33"/>
      <c r="DO59" s="25" t="str">
        <f t="shared" si="246"/>
        <v xml:space="preserve"> </v>
      </c>
      <c r="DP59" s="25" t="str">
        <f t="shared" si="302"/>
        <v xml:space="preserve"> </v>
      </c>
      <c r="DQ59" s="33">
        <v>56701</v>
      </c>
      <c r="DR59" s="33"/>
      <c r="DS59" s="33"/>
      <c r="DT59" s="25" t="str">
        <f t="shared" si="117"/>
        <v xml:space="preserve"> </v>
      </c>
      <c r="DU59" s="25" t="str">
        <f t="shared" si="303"/>
        <v xml:space="preserve"> </v>
      </c>
    </row>
    <row r="60" spans="1:125" s="16" customFormat="1" ht="15.75" hidden="1" customHeight="1" outlineLevel="1">
      <c r="A60" s="15">
        <f t="shared" si="315"/>
        <v>47</v>
      </c>
      <c r="B60" s="8" t="s">
        <v>24</v>
      </c>
      <c r="C60" s="24">
        <f t="shared" si="304"/>
        <v>933086.88</v>
      </c>
      <c r="D60" s="24">
        <f t="shared" si="305"/>
        <v>87107.459999999992</v>
      </c>
      <c r="E60" s="24">
        <f t="shared" si="306"/>
        <v>35352.36</v>
      </c>
      <c r="F60" s="25">
        <f t="shared" si="230"/>
        <v>9.335407223816071E-2</v>
      </c>
      <c r="G60" s="25" t="str">
        <f t="shared" si="231"/>
        <v>св.200</v>
      </c>
      <c r="H60" s="14">
        <f t="shared" si="307"/>
        <v>506000</v>
      </c>
      <c r="I60" s="21">
        <f t="shared" si="307"/>
        <v>83592.959999999992</v>
      </c>
      <c r="J60" s="14">
        <f t="shared" si="307"/>
        <v>31837.86</v>
      </c>
      <c r="K60" s="25">
        <f t="shared" si="232"/>
        <v>0.16520347826086956</v>
      </c>
      <c r="L60" s="25" t="str">
        <f t="shared" si="121"/>
        <v>св.200</v>
      </c>
      <c r="M60" s="33">
        <v>100000</v>
      </c>
      <c r="N60" s="33">
        <v>27407.75</v>
      </c>
      <c r="O60" s="33">
        <v>24547.919999999998</v>
      </c>
      <c r="P60" s="25">
        <f t="shared" si="233"/>
        <v>0.27407749999999997</v>
      </c>
      <c r="Q60" s="25">
        <f t="shared" si="122"/>
        <v>1.1164998908257808</v>
      </c>
      <c r="R60" s="33"/>
      <c r="S60" s="33"/>
      <c r="T60" s="33"/>
      <c r="U60" s="25" t="str">
        <f t="shared" si="234"/>
        <v xml:space="preserve"> </v>
      </c>
      <c r="V60" s="25" t="str">
        <f t="shared" si="313"/>
        <v xml:space="preserve"> </v>
      </c>
      <c r="W60" s="33"/>
      <c r="X60" s="33"/>
      <c r="Y60" s="33"/>
      <c r="Z60" s="25" t="str">
        <f t="shared" ref="Z60:Z62" si="316">IF(X60&lt;=0," ",IF(W60&lt;=0," ",IF(X60/W60*100&gt;200,"СВ.200",X60/W60)))</f>
        <v xml:space="preserve"> </v>
      </c>
      <c r="AA60" s="25" t="str">
        <f t="shared" ref="AA60:AA62" si="317">IF(Y60=0," ",IF(X60/Y60*100&gt;200,"св.200",X60/Y60))</f>
        <v xml:space="preserve"> </v>
      </c>
      <c r="AB60" s="33">
        <v>100000</v>
      </c>
      <c r="AC60" s="33">
        <v>-17190.97</v>
      </c>
      <c r="AD60" s="33">
        <v>3578.22</v>
      </c>
      <c r="AE60" s="25" t="str">
        <f t="shared" si="236"/>
        <v xml:space="preserve"> </v>
      </c>
      <c r="AF60" s="25">
        <f t="shared" si="125"/>
        <v>-4.804335675279888</v>
      </c>
      <c r="AG60" s="33">
        <v>300000</v>
      </c>
      <c r="AH60" s="33">
        <v>72876.179999999993</v>
      </c>
      <c r="AI60" s="33">
        <v>2961.72</v>
      </c>
      <c r="AJ60" s="25">
        <f t="shared" si="237"/>
        <v>0.24292059999999999</v>
      </c>
      <c r="AK60" s="25" t="str">
        <f t="shared" si="126"/>
        <v>св.200</v>
      </c>
      <c r="AL60" s="33">
        <v>6000</v>
      </c>
      <c r="AM60" s="33">
        <v>500</v>
      </c>
      <c r="AN60" s="33">
        <v>750</v>
      </c>
      <c r="AO60" s="25">
        <f t="shared" si="298"/>
        <v>8.3333333333333329E-2</v>
      </c>
      <c r="AP60" s="25">
        <f t="shared" si="127"/>
        <v>0.66666666666666663</v>
      </c>
      <c r="AQ60" s="53">
        <f t="shared" si="308"/>
        <v>427086.88</v>
      </c>
      <c r="AR60" s="53">
        <f t="shared" si="314"/>
        <v>3514.5</v>
      </c>
      <c r="AS60" s="53">
        <f t="shared" si="309"/>
        <v>3514.5</v>
      </c>
      <c r="AT60" s="25">
        <f t="shared" si="103"/>
        <v>8.2290048338642483E-3</v>
      </c>
      <c r="AU60" s="25">
        <f t="shared" si="128"/>
        <v>1</v>
      </c>
      <c r="AV60" s="33"/>
      <c r="AW60" s="33"/>
      <c r="AX60" s="33"/>
      <c r="AY60" s="25" t="str">
        <f t="shared" si="240"/>
        <v xml:space="preserve"> </v>
      </c>
      <c r="AZ60" s="25" t="str">
        <f t="shared" si="129"/>
        <v xml:space="preserve"> </v>
      </c>
      <c r="BA60" s="33"/>
      <c r="BB60" s="33"/>
      <c r="BC60" s="33"/>
      <c r="BD60" s="25" t="str">
        <f t="shared" si="130"/>
        <v xml:space="preserve"> </v>
      </c>
      <c r="BE60" s="25" t="str">
        <f t="shared" si="131"/>
        <v xml:space="preserve"> </v>
      </c>
      <c r="BF60" s="33">
        <v>30934.57</v>
      </c>
      <c r="BG60" s="33">
        <v>3514.5</v>
      </c>
      <c r="BH60" s="33">
        <v>3631.65</v>
      </c>
      <c r="BI60" s="25">
        <f t="shared" si="241"/>
        <v>0.113610759742256</v>
      </c>
      <c r="BJ60" s="25">
        <f t="shared" si="133"/>
        <v>0.967741935483871</v>
      </c>
      <c r="BK60" s="33"/>
      <c r="BL60" s="33"/>
      <c r="BM60" s="33"/>
      <c r="BN60" s="25" t="str">
        <f t="shared" si="271"/>
        <v xml:space="preserve"> </v>
      </c>
      <c r="BO60" s="25" t="str">
        <f t="shared" si="134"/>
        <v xml:space="preserve"> </v>
      </c>
      <c r="BP60" s="33"/>
      <c r="BQ60" s="33"/>
      <c r="BR60" s="33"/>
      <c r="BS60" s="25" t="str">
        <f t="shared" si="242"/>
        <v xml:space="preserve"> </v>
      </c>
      <c r="BT60" s="25" t="str">
        <f t="shared" si="171"/>
        <v xml:space="preserve"> </v>
      </c>
      <c r="BU60" s="33"/>
      <c r="BV60" s="33"/>
      <c r="BW60" s="33"/>
      <c r="BX60" s="25" t="str">
        <f t="shared" si="310"/>
        <v xml:space="preserve"> </v>
      </c>
      <c r="BY60" s="25" t="str">
        <f t="shared" si="311"/>
        <v xml:space="preserve"> </v>
      </c>
      <c r="BZ60" s="33">
        <v>300000</v>
      </c>
      <c r="CA60" s="33"/>
      <c r="CB60" s="33"/>
      <c r="CC60" s="25" t="str">
        <f t="shared" si="288"/>
        <v xml:space="preserve"> </v>
      </c>
      <c r="CD60" s="25" t="str">
        <f t="shared" si="137"/>
        <v xml:space="preserve"> </v>
      </c>
      <c r="CE60" s="24">
        <f t="shared" si="312"/>
        <v>0</v>
      </c>
      <c r="CF60" s="24">
        <f t="shared" si="312"/>
        <v>0</v>
      </c>
      <c r="CG60" s="24">
        <f t="shared" si="312"/>
        <v>0</v>
      </c>
      <c r="CH60" s="35" t="str">
        <f t="shared" si="138"/>
        <v xml:space="preserve"> </v>
      </c>
      <c r="CI60" s="25" t="str">
        <f t="shared" si="156"/>
        <v xml:space="preserve"> </v>
      </c>
      <c r="CJ60" s="33"/>
      <c r="CK60" s="33"/>
      <c r="CL60" s="33"/>
      <c r="CM60" s="25" t="str">
        <f t="shared" si="139"/>
        <v xml:space="preserve"> </v>
      </c>
      <c r="CN60" s="25" t="str">
        <f t="shared" si="140"/>
        <v xml:space="preserve"> </v>
      </c>
      <c r="CO60" s="33"/>
      <c r="CP60" s="33"/>
      <c r="CQ60" s="33"/>
      <c r="CR60" s="25" t="str">
        <f t="shared" si="141"/>
        <v xml:space="preserve"> </v>
      </c>
      <c r="CS60" s="25" t="str">
        <f t="shared" si="142"/>
        <v xml:space="preserve"> </v>
      </c>
      <c r="CT60" s="33"/>
      <c r="CU60" s="33"/>
      <c r="CV60" s="33"/>
      <c r="CW60" s="25" t="str">
        <f t="shared" si="143"/>
        <v xml:space="preserve"> </v>
      </c>
      <c r="CX60" s="25" t="str">
        <f t="shared" si="144"/>
        <v xml:space="preserve"> </v>
      </c>
      <c r="CY60" s="33"/>
      <c r="CZ60" s="33"/>
      <c r="DA60" s="33"/>
      <c r="DB60" s="25" t="str">
        <f t="shared" si="243"/>
        <v xml:space="preserve"> </v>
      </c>
      <c r="DC60" s="25" t="str">
        <f t="shared" si="145"/>
        <v xml:space="preserve"> </v>
      </c>
      <c r="DD60" s="33"/>
      <c r="DE60" s="33"/>
      <c r="DF60" s="33"/>
      <c r="DG60" s="25" t="str">
        <f t="shared" si="244"/>
        <v xml:space="preserve"> </v>
      </c>
      <c r="DH60" s="25" t="str">
        <f t="shared" si="146"/>
        <v xml:space="preserve"> </v>
      </c>
      <c r="DI60" s="33"/>
      <c r="DJ60" s="33">
        <v>-117.15</v>
      </c>
      <c r="DK60" s="25">
        <f t="shared" si="147"/>
        <v>0</v>
      </c>
      <c r="DL60" s="33"/>
      <c r="DM60" s="33"/>
      <c r="DN60" s="33"/>
      <c r="DO60" s="25" t="str">
        <f t="shared" si="246"/>
        <v xml:space="preserve"> </v>
      </c>
      <c r="DP60" s="25" t="str">
        <f t="shared" si="302"/>
        <v xml:space="preserve"> </v>
      </c>
      <c r="DQ60" s="33">
        <v>96152.31</v>
      </c>
      <c r="DR60" s="33"/>
      <c r="DS60" s="33"/>
      <c r="DT60" s="25" t="str">
        <f t="shared" si="117"/>
        <v xml:space="preserve"> </v>
      </c>
      <c r="DU60" s="25" t="str">
        <f t="shared" si="303"/>
        <v xml:space="preserve"> </v>
      </c>
    </row>
    <row r="61" spans="1:125" s="16" customFormat="1" ht="15.75" hidden="1" customHeight="1" outlineLevel="1">
      <c r="A61" s="15">
        <f t="shared" si="315"/>
        <v>48</v>
      </c>
      <c r="B61" s="8" t="s">
        <v>77</v>
      </c>
      <c r="C61" s="24">
        <f t="shared" si="304"/>
        <v>5038550.4800000004</v>
      </c>
      <c r="D61" s="24">
        <f t="shared" si="305"/>
        <v>620340.14</v>
      </c>
      <c r="E61" s="24">
        <f t="shared" si="306"/>
        <v>569946.05999999994</v>
      </c>
      <c r="F61" s="25">
        <f t="shared" si="230"/>
        <v>0.12311877046034873</v>
      </c>
      <c r="G61" s="25">
        <f t="shared" si="231"/>
        <v>1.0884190338994537</v>
      </c>
      <c r="H61" s="14">
        <f t="shared" si="307"/>
        <v>4073562.18</v>
      </c>
      <c r="I61" s="21">
        <f t="shared" si="307"/>
        <v>570034.79</v>
      </c>
      <c r="J61" s="14">
        <f t="shared" si="307"/>
        <v>459041.47</v>
      </c>
      <c r="K61" s="25">
        <f t="shared" si="232"/>
        <v>0.13993521267423001</v>
      </c>
      <c r="L61" s="25">
        <f t="shared" si="121"/>
        <v>1.2417936662672331</v>
      </c>
      <c r="M61" s="33">
        <v>603750</v>
      </c>
      <c r="N61" s="33">
        <v>177474.84</v>
      </c>
      <c r="O61" s="33">
        <v>120805.57</v>
      </c>
      <c r="P61" s="25">
        <f t="shared" si="233"/>
        <v>0.29395418633540371</v>
      </c>
      <c r="Q61" s="25">
        <f t="shared" si="122"/>
        <v>1.4690948438884066</v>
      </c>
      <c r="R61" s="33"/>
      <c r="S61" s="33"/>
      <c r="T61" s="33"/>
      <c r="U61" s="25" t="str">
        <f t="shared" si="234"/>
        <v xml:space="preserve"> </v>
      </c>
      <c r="V61" s="25" t="str">
        <f t="shared" si="313"/>
        <v xml:space="preserve"> </v>
      </c>
      <c r="W61" s="33">
        <v>81000</v>
      </c>
      <c r="X61" s="33">
        <v>1008</v>
      </c>
      <c r="Y61" s="33">
        <v>201.6</v>
      </c>
      <c r="Z61" s="25">
        <f t="shared" si="316"/>
        <v>1.2444444444444444E-2</v>
      </c>
      <c r="AA61" s="25" t="str">
        <f t="shared" si="317"/>
        <v>св.200</v>
      </c>
      <c r="AB61" s="33">
        <v>570000</v>
      </c>
      <c r="AC61" s="33">
        <v>13322.17</v>
      </c>
      <c r="AD61" s="33">
        <v>42798.95</v>
      </c>
      <c r="AE61" s="25">
        <f t="shared" si="236"/>
        <v>2.337222807017544E-2</v>
      </c>
      <c r="AF61" s="25">
        <f t="shared" si="125"/>
        <v>0.31127329058306341</v>
      </c>
      <c r="AG61" s="33">
        <v>2798000</v>
      </c>
      <c r="AH61" s="33">
        <v>374679.78</v>
      </c>
      <c r="AI61" s="33">
        <v>293205.34999999998</v>
      </c>
      <c r="AJ61" s="25">
        <f t="shared" si="237"/>
        <v>0.1339098570407434</v>
      </c>
      <c r="AK61" s="25">
        <f t="shared" si="126"/>
        <v>1.2778749773835985</v>
      </c>
      <c r="AL61" s="33">
        <v>20812.18</v>
      </c>
      <c r="AM61" s="33">
        <v>3550</v>
      </c>
      <c r="AN61" s="33">
        <v>2030</v>
      </c>
      <c r="AO61" s="25">
        <f t="shared" si="298"/>
        <v>0.17057319319744496</v>
      </c>
      <c r="AP61" s="25">
        <f t="shared" si="127"/>
        <v>1.7487684729064039</v>
      </c>
      <c r="AQ61" s="53">
        <f t="shared" si="308"/>
        <v>964988.29999999993</v>
      </c>
      <c r="AR61" s="53">
        <f t="shared" si="314"/>
        <v>50305.35</v>
      </c>
      <c r="AS61" s="53">
        <f>AX61+BC61+BH61+BM61+BR61+BW61+CB61+CG61+DA61+DF61+DN61+CV61+DJ61</f>
        <v>110904.59</v>
      </c>
      <c r="AT61" s="25">
        <f t="shared" si="103"/>
        <v>5.2130528421950817E-2</v>
      </c>
      <c r="AU61" s="25">
        <f t="shared" si="128"/>
        <v>0.45359123549349939</v>
      </c>
      <c r="AV61" s="33"/>
      <c r="AW61" s="33"/>
      <c r="AX61" s="33"/>
      <c r="AY61" s="25" t="str">
        <f t="shared" si="240"/>
        <v xml:space="preserve"> </v>
      </c>
      <c r="AZ61" s="25" t="str">
        <f t="shared" si="129"/>
        <v xml:space="preserve"> </v>
      </c>
      <c r="BA61" s="33">
        <v>76200</v>
      </c>
      <c r="BB61" s="33">
        <v>5387.03</v>
      </c>
      <c r="BC61" s="33">
        <v>4778.16</v>
      </c>
      <c r="BD61" s="25">
        <f t="shared" si="130"/>
        <v>7.0695931758530187E-2</v>
      </c>
      <c r="BE61" s="25">
        <f t="shared" si="131"/>
        <v>1.1274277127597234</v>
      </c>
      <c r="BF61" s="33"/>
      <c r="BG61" s="33"/>
      <c r="BH61" s="33">
        <v>3525</v>
      </c>
      <c r="BI61" s="25" t="str">
        <f t="shared" ref="BI61" si="318">IF(BG61&lt;=0," ",IF(BF61&lt;=0," ",IF(BG61/BF61*100&gt;200,"СВ.200",BG61/BF61)))</f>
        <v xml:space="preserve"> </v>
      </c>
      <c r="BJ61" s="25">
        <f t="shared" ref="BJ61" si="319">IF(BH61=0," ",IF(BG61/BH61*100&gt;200,"св.200",BG61/BH61))</f>
        <v>0</v>
      </c>
      <c r="BK61" s="33">
        <v>203800</v>
      </c>
      <c r="BL61" s="33">
        <v>35730.5</v>
      </c>
      <c r="BM61" s="33">
        <v>16984</v>
      </c>
      <c r="BN61" s="25">
        <f t="shared" si="271"/>
        <v>0.17532139352306184</v>
      </c>
      <c r="BO61" s="25" t="str">
        <f t="shared" si="134"/>
        <v>св.200</v>
      </c>
      <c r="BP61" s="33"/>
      <c r="BQ61" s="33"/>
      <c r="BR61" s="33"/>
      <c r="BS61" s="25" t="str">
        <f t="shared" si="242"/>
        <v xml:space="preserve"> </v>
      </c>
      <c r="BT61" s="25" t="str">
        <f t="shared" si="171"/>
        <v xml:space="preserve"> </v>
      </c>
      <c r="BU61" s="33">
        <v>71061.740000000005</v>
      </c>
      <c r="BV61" s="33">
        <v>5061.74</v>
      </c>
      <c r="BW61" s="33">
        <v>18.899999999999999</v>
      </c>
      <c r="BX61" s="25">
        <f t="shared" si="249"/>
        <v>7.1230172523217131E-2</v>
      </c>
      <c r="BY61" s="25" t="str">
        <f t="shared" si="136"/>
        <v>св.200</v>
      </c>
      <c r="BZ61" s="33">
        <v>100000</v>
      </c>
      <c r="CA61" s="33"/>
      <c r="CB61" s="33"/>
      <c r="CC61" s="25" t="str">
        <f t="shared" si="288"/>
        <v xml:space="preserve"> </v>
      </c>
      <c r="CD61" s="25" t="str">
        <f t="shared" si="137"/>
        <v xml:space="preserve"> </v>
      </c>
      <c r="CE61" s="24">
        <f t="shared" si="312"/>
        <v>333800.48</v>
      </c>
      <c r="CF61" s="24">
        <f t="shared" si="312"/>
        <v>0</v>
      </c>
      <c r="CG61" s="24">
        <f t="shared" si="312"/>
        <v>85598.53</v>
      </c>
      <c r="CH61" s="35" t="str">
        <f t="shared" si="138"/>
        <v xml:space="preserve"> </v>
      </c>
      <c r="CI61" s="25">
        <f t="shared" si="156"/>
        <v>0</v>
      </c>
      <c r="CJ61" s="33"/>
      <c r="CK61" s="33"/>
      <c r="CL61" s="33"/>
      <c r="CM61" s="25" t="str">
        <f t="shared" si="139"/>
        <v xml:space="preserve"> </v>
      </c>
      <c r="CN61" s="25" t="str">
        <f t="shared" si="140"/>
        <v xml:space="preserve"> </v>
      </c>
      <c r="CO61" s="33">
        <v>333800.48</v>
      </c>
      <c r="CP61" s="33"/>
      <c r="CQ61" s="33">
        <v>85598.53</v>
      </c>
      <c r="CR61" s="25" t="str">
        <f t="shared" si="141"/>
        <v xml:space="preserve"> </v>
      </c>
      <c r="CS61" s="25">
        <f t="shared" si="142"/>
        <v>0</v>
      </c>
      <c r="CT61" s="33"/>
      <c r="CU61" s="33"/>
      <c r="CV61" s="33"/>
      <c r="CW61" s="25" t="str">
        <f t="shared" si="143"/>
        <v xml:space="preserve"> </v>
      </c>
      <c r="CX61" s="25" t="str">
        <f t="shared" si="144"/>
        <v xml:space="preserve"> </v>
      </c>
      <c r="CY61" s="33"/>
      <c r="CZ61" s="33"/>
      <c r="DA61" s="33"/>
      <c r="DB61" s="25" t="str">
        <f t="shared" si="243"/>
        <v xml:space="preserve"> </v>
      </c>
      <c r="DC61" s="25" t="str">
        <f t="shared" si="145"/>
        <v xml:space="preserve"> </v>
      </c>
      <c r="DD61" s="33">
        <v>4126.08</v>
      </c>
      <c r="DE61" s="33">
        <v>4126.08</v>
      </c>
      <c r="DF61" s="33"/>
      <c r="DG61" s="25">
        <f t="shared" si="244"/>
        <v>1</v>
      </c>
      <c r="DH61" s="25" t="str">
        <f t="shared" si="146"/>
        <v xml:space="preserve"> </v>
      </c>
      <c r="DI61" s="33"/>
      <c r="DJ61" s="33"/>
      <c r="DK61" s="25" t="str">
        <f t="shared" si="147"/>
        <v xml:space="preserve"> </v>
      </c>
      <c r="DL61" s="33"/>
      <c r="DM61" s="33"/>
      <c r="DN61" s="33"/>
      <c r="DO61" s="25" t="str">
        <f t="shared" si="246"/>
        <v xml:space="preserve"> </v>
      </c>
      <c r="DP61" s="25" t="str">
        <f t="shared" si="302"/>
        <v xml:space="preserve"> </v>
      </c>
      <c r="DQ61" s="33">
        <v>176000</v>
      </c>
      <c r="DR61" s="33"/>
      <c r="DS61" s="33"/>
      <c r="DT61" s="25" t="str">
        <f t="shared" si="117"/>
        <v xml:space="preserve"> </v>
      </c>
      <c r="DU61" s="25" t="str">
        <f t="shared" si="303"/>
        <v xml:space="preserve"> </v>
      </c>
    </row>
    <row r="62" spans="1:125" s="16" customFormat="1" ht="15.75" hidden="1" customHeight="1" outlineLevel="1">
      <c r="A62" s="15">
        <f t="shared" si="315"/>
        <v>49</v>
      </c>
      <c r="B62" s="8" t="s">
        <v>78</v>
      </c>
      <c r="C62" s="24">
        <f t="shared" si="304"/>
        <v>1660636.31</v>
      </c>
      <c r="D62" s="24">
        <f t="shared" si="305"/>
        <v>133831.24</v>
      </c>
      <c r="E62" s="24">
        <f t="shared" si="306"/>
        <v>159581.56</v>
      </c>
      <c r="F62" s="25">
        <f t="shared" si="230"/>
        <v>8.0590337085908945E-2</v>
      </c>
      <c r="G62" s="25">
        <f t="shared" si="231"/>
        <v>0.83863849933538681</v>
      </c>
      <c r="H62" s="14">
        <f t="shared" si="307"/>
        <v>1199300</v>
      </c>
      <c r="I62" s="21">
        <f t="shared" si="307"/>
        <v>119845.26999999999</v>
      </c>
      <c r="J62" s="14">
        <f t="shared" si="307"/>
        <v>150893.44</v>
      </c>
      <c r="K62" s="25">
        <f t="shared" si="232"/>
        <v>9.9929350454431742E-2</v>
      </c>
      <c r="L62" s="25">
        <f t="shared" si="121"/>
        <v>0.79423777468390933</v>
      </c>
      <c r="M62" s="33">
        <v>365300</v>
      </c>
      <c r="N62" s="33">
        <v>78255.81</v>
      </c>
      <c r="O62" s="33">
        <v>66700.66</v>
      </c>
      <c r="P62" s="25">
        <f t="shared" si="233"/>
        <v>0.21422340542020257</v>
      </c>
      <c r="Q62" s="25">
        <f t="shared" si="122"/>
        <v>1.1732389154769982</v>
      </c>
      <c r="R62" s="33"/>
      <c r="S62" s="33"/>
      <c r="T62" s="33"/>
      <c r="U62" s="25" t="str">
        <f t="shared" si="234"/>
        <v xml:space="preserve"> </v>
      </c>
      <c r="V62" s="25" t="str">
        <f t="shared" si="313"/>
        <v xml:space="preserve"> </v>
      </c>
      <c r="W62" s="33">
        <v>9000</v>
      </c>
      <c r="X62" s="33">
        <v>-2234.2800000000002</v>
      </c>
      <c r="Y62" s="33"/>
      <c r="Z62" s="25" t="str">
        <f t="shared" si="316"/>
        <v xml:space="preserve"> </v>
      </c>
      <c r="AA62" s="25" t="str">
        <f t="shared" si="317"/>
        <v xml:space="preserve"> </v>
      </c>
      <c r="AB62" s="33">
        <v>240000</v>
      </c>
      <c r="AC62" s="33">
        <v>23214.62</v>
      </c>
      <c r="AD62" s="33">
        <v>22575.87</v>
      </c>
      <c r="AE62" s="25">
        <f t="shared" si="236"/>
        <v>9.6727583333333325E-2</v>
      </c>
      <c r="AF62" s="25">
        <f t="shared" si="125"/>
        <v>1.028293483263325</v>
      </c>
      <c r="AG62" s="33">
        <v>580000</v>
      </c>
      <c r="AH62" s="33">
        <v>20209.12</v>
      </c>
      <c r="AI62" s="33">
        <v>61616.91</v>
      </c>
      <c r="AJ62" s="25">
        <f t="shared" si="237"/>
        <v>3.4843310344827585E-2</v>
      </c>
      <c r="AK62" s="25">
        <f t="shared" si="126"/>
        <v>0.32798009507455012</v>
      </c>
      <c r="AL62" s="33">
        <v>5000</v>
      </c>
      <c r="AM62" s="33">
        <v>400</v>
      </c>
      <c r="AN62" s="33"/>
      <c r="AO62" s="25">
        <f t="shared" ref="AO62" si="320">IF(AM62&lt;=0," ",IF(AL62&lt;=0," ",IF(AM62/AL62*100&gt;200,"СВ.200",AM62/AL62)))</f>
        <v>0.08</v>
      </c>
      <c r="AP62" s="25" t="str">
        <f t="shared" ref="AP62" si="321">IF(AN62=0," ",IF(AM62/AN62*100&gt;200,"св.200",AM62/AN62))</f>
        <v xml:space="preserve"> </v>
      </c>
      <c r="AQ62" s="53">
        <f t="shared" si="308"/>
        <v>461336.31</v>
      </c>
      <c r="AR62" s="53">
        <f t="shared" si="314"/>
        <v>13985.970000000001</v>
      </c>
      <c r="AS62" s="53">
        <f t="shared" si="309"/>
        <v>8688.1200000000008</v>
      </c>
      <c r="AT62" s="25">
        <f t="shared" si="103"/>
        <v>3.0316213349866176E-2</v>
      </c>
      <c r="AU62" s="25">
        <f t="shared" si="128"/>
        <v>1.6097809422521787</v>
      </c>
      <c r="AV62" s="33"/>
      <c r="AW62" s="33"/>
      <c r="AX62" s="33"/>
      <c r="AY62" s="25" t="str">
        <f t="shared" si="240"/>
        <v xml:space="preserve"> </v>
      </c>
      <c r="AZ62" s="25" t="str">
        <f t="shared" si="129"/>
        <v xml:space="preserve"> </v>
      </c>
      <c r="BA62" s="33">
        <v>49758</v>
      </c>
      <c r="BB62" s="33"/>
      <c r="BC62" s="33"/>
      <c r="BD62" s="25" t="str">
        <f t="shared" si="130"/>
        <v xml:space="preserve"> </v>
      </c>
      <c r="BE62" s="25" t="str">
        <f t="shared" si="131"/>
        <v xml:space="preserve"> </v>
      </c>
      <c r="BF62" s="33">
        <v>106280.46</v>
      </c>
      <c r="BG62" s="33">
        <v>8688.1200000000008</v>
      </c>
      <c r="BH62" s="33">
        <v>8688.1200000000008</v>
      </c>
      <c r="BI62" s="25">
        <f t="shared" si="241"/>
        <v>8.1747105723855545E-2</v>
      </c>
      <c r="BJ62" s="25">
        <f t="shared" si="133"/>
        <v>1</v>
      </c>
      <c r="BK62" s="33"/>
      <c r="BL62" s="33"/>
      <c r="BM62" s="33"/>
      <c r="BN62" s="25" t="str">
        <f t="shared" si="271"/>
        <v xml:space="preserve"> </v>
      </c>
      <c r="BO62" s="25" t="str">
        <f t="shared" si="134"/>
        <v xml:space="preserve"> </v>
      </c>
      <c r="BP62" s="33"/>
      <c r="BQ62" s="33"/>
      <c r="BR62" s="33"/>
      <c r="BS62" s="25" t="str">
        <f t="shared" si="242"/>
        <v xml:space="preserve"> </v>
      </c>
      <c r="BT62" s="25" t="str">
        <f t="shared" si="171"/>
        <v xml:space="preserve"> </v>
      </c>
      <c r="BU62" s="33"/>
      <c r="BV62" s="33"/>
      <c r="BW62" s="33"/>
      <c r="BX62" s="25" t="str">
        <f t="shared" si="249"/>
        <v xml:space="preserve"> </v>
      </c>
      <c r="BY62" s="25" t="str">
        <f>IF(BV62=0," ",IF(BV62/BW62*100&gt;200,"св.200",BV62/BW62))</f>
        <v xml:space="preserve"> </v>
      </c>
      <c r="BZ62" s="33">
        <v>300000</v>
      </c>
      <c r="CA62" s="33"/>
      <c r="CB62" s="33"/>
      <c r="CC62" s="25" t="str">
        <f t="shared" si="288"/>
        <v xml:space="preserve"> </v>
      </c>
      <c r="CD62" s="25" t="str">
        <f t="shared" si="137"/>
        <v xml:space="preserve"> </v>
      </c>
      <c r="CE62" s="24">
        <f t="shared" si="312"/>
        <v>0</v>
      </c>
      <c r="CF62" s="24">
        <f t="shared" si="312"/>
        <v>0</v>
      </c>
      <c r="CG62" s="24">
        <f t="shared" si="312"/>
        <v>0</v>
      </c>
      <c r="CH62" s="35" t="str">
        <f t="shared" si="138"/>
        <v xml:space="preserve"> </v>
      </c>
      <c r="CI62" s="25" t="str">
        <f t="shared" si="156"/>
        <v xml:space="preserve"> </v>
      </c>
      <c r="CJ62" s="33"/>
      <c r="CK62" s="33"/>
      <c r="CL62" s="33"/>
      <c r="CM62" s="25" t="str">
        <f t="shared" si="139"/>
        <v xml:space="preserve"> </v>
      </c>
      <c r="CN62" s="25" t="str">
        <f t="shared" si="140"/>
        <v xml:space="preserve"> </v>
      </c>
      <c r="CO62" s="33"/>
      <c r="CP62" s="33"/>
      <c r="CQ62" s="33"/>
      <c r="CR62" s="25" t="str">
        <f t="shared" si="141"/>
        <v xml:space="preserve"> </v>
      </c>
      <c r="CS62" s="25" t="str">
        <f t="shared" si="142"/>
        <v xml:space="preserve"> </v>
      </c>
      <c r="CT62" s="33"/>
      <c r="CU62" s="33"/>
      <c r="CV62" s="33"/>
      <c r="CW62" s="25" t="str">
        <f t="shared" si="143"/>
        <v xml:space="preserve"> </v>
      </c>
      <c r="CX62" s="25" t="str">
        <f t="shared" si="144"/>
        <v xml:space="preserve"> </v>
      </c>
      <c r="CY62" s="33"/>
      <c r="CZ62" s="33"/>
      <c r="DA62" s="33"/>
      <c r="DB62" s="25" t="str">
        <f t="shared" si="243"/>
        <v xml:space="preserve"> </v>
      </c>
      <c r="DC62" s="25" t="str">
        <f t="shared" si="145"/>
        <v xml:space="preserve"> </v>
      </c>
      <c r="DD62" s="33">
        <v>5297.85</v>
      </c>
      <c r="DE62" s="33">
        <v>5297.85</v>
      </c>
      <c r="DF62" s="33"/>
      <c r="DG62" s="25">
        <f t="shared" si="244"/>
        <v>1</v>
      </c>
      <c r="DH62" s="25" t="str">
        <f t="shared" si="146"/>
        <v xml:space="preserve"> </v>
      </c>
      <c r="DI62" s="33"/>
      <c r="DJ62" s="33"/>
      <c r="DK62" s="25" t="str">
        <f>IF(DI62=0," ",IF(DI62/DJ62*100&gt;200,"св.200",DI62/DJ62))</f>
        <v xml:space="preserve"> </v>
      </c>
      <c r="DL62" s="33"/>
      <c r="DM62" s="33"/>
      <c r="DN62" s="33"/>
      <c r="DO62" s="25" t="str">
        <f t="shared" si="246"/>
        <v xml:space="preserve"> </v>
      </c>
      <c r="DP62" s="25" t="str">
        <f t="shared" si="302"/>
        <v xml:space="preserve"> </v>
      </c>
      <c r="DQ62" s="33"/>
      <c r="DR62" s="33"/>
      <c r="DS62" s="33"/>
      <c r="DT62" s="25" t="str">
        <f t="shared" si="117"/>
        <v xml:space="preserve"> </v>
      </c>
      <c r="DU62" s="25" t="str">
        <f t="shared" si="303"/>
        <v xml:space="preserve"> </v>
      </c>
    </row>
    <row r="63" spans="1:125" s="18" customFormat="1" ht="15.75">
      <c r="A63" s="17"/>
      <c r="B63" s="7" t="s">
        <v>130</v>
      </c>
      <c r="C63" s="28">
        <f>SUM(C64:C68)</f>
        <v>52348872.590000004</v>
      </c>
      <c r="D63" s="28">
        <f>SUM(D64:D68)</f>
        <v>10012222.460000001</v>
      </c>
      <c r="E63" s="28">
        <f>SUM(E64:E65,E66:E67,E68)</f>
        <v>10529135.110000001</v>
      </c>
      <c r="F63" s="23">
        <f t="shared" si="230"/>
        <v>0.19125956232938235</v>
      </c>
      <c r="G63" s="23">
        <f t="shared" si="231"/>
        <v>0.95090644724379447</v>
      </c>
      <c r="H63" s="22">
        <f>SUM(H64:H68)</f>
        <v>49573623</v>
      </c>
      <c r="I63" s="22">
        <f>SUM(I64:I68)</f>
        <v>9803421.9499999993</v>
      </c>
      <c r="J63" s="22">
        <f>SUM(J64:J65,J66:J67,J68)</f>
        <v>10200965.41</v>
      </c>
      <c r="K63" s="23">
        <f t="shared" si="232"/>
        <v>0.19775480097551068</v>
      </c>
      <c r="L63" s="23">
        <f t="shared" si="121"/>
        <v>0.96102883952431706</v>
      </c>
      <c r="M63" s="22">
        <f>SUM(M64:M68)</f>
        <v>34428900</v>
      </c>
      <c r="N63" s="22">
        <f>SUM(N64:N68)</f>
        <v>7533328.2599999988</v>
      </c>
      <c r="O63" s="56">
        <f>SUM(O64:O68)</f>
        <v>7943603.6600000001</v>
      </c>
      <c r="P63" s="23">
        <f t="shared" si="233"/>
        <v>0.21880827618657578</v>
      </c>
      <c r="Q63" s="23">
        <f t="shared" si="122"/>
        <v>0.94835147653879781</v>
      </c>
      <c r="R63" s="56">
        <f>SUM(R64:R68)</f>
        <v>1624770</v>
      </c>
      <c r="S63" s="56">
        <f>SUM(S64:S68)</f>
        <v>419030.38</v>
      </c>
      <c r="T63" s="56">
        <f>SUM(T64:T68)</f>
        <v>348631.96</v>
      </c>
      <c r="U63" s="23">
        <f t="shared" si="234"/>
        <v>0.2579013521913871</v>
      </c>
      <c r="V63" s="23">
        <f t="shared" si="123"/>
        <v>1.2019276144390203</v>
      </c>
      <c r="W63" s="56">
        <f>SUM(W64:W68)</f>
        <v>6000</v>
      </c>
      <c r="X63" s="56">
        <f>SUM(X64:X68)</f>
        <v>4091.1000000000004</v>
      </c>
      <c r="Y63" s="56">
        <f>SUM(Y64:Y68)</f>
        <v>1647.9</v>
      </c>
      <c r="Z63" s="23">
        <f t="shared" si="235"/>
        <v>0.68185000000000007</v>
      </c>
      <c r="AA63" s="23" t="str">
        <f t="shared" si="124"/>
        <v>св.200</v>
      </c>
      <c r="AB63" s="56">
        <f>SUM(AB64:AB68)</f>
        <v>2600000</v>
      </c>
      <c r="AC63" s="56">
        <f>SUM(AC64:AC68)</f>
        <v>580370.47</v>
      </c>
      <c r="AD63" s="56">
        <f>SUM(AD64:AD68)</f>
        <v>35193.720000000008</v>
      </c>
      <c r="AE63" s="23">
        <f t="shared" si="236"/>
        <v>0.22321941153846153</v>
      </c>
      <c r="AF63" s="23" t="str">
        <f>IF(AC63&lt;=0," ",IF(AC63/AD63*100&gt;200,"св.200",AC63/AD63))</f>
        <v>св.200</v>
      </c>
      <c r="AG63" s="56">
        <f>SUM(AG64:AG68)</f>
        <v>10895000</v>
      </c>
      <c r="AH63" s="56">
        <f>SUM(AH64:AH68)</f>
        <v>1266601.74</v>
      </c>
      <c r="AI63" s="56">
        <f>SUM(AI64:AI68)</f>
        <v>1871888.17</v>
      </c>
      <c r="AJ63" s="23">
        <f t="shared" si="237"/>
        <v>0.11625532262505736</v>
      </c>
      <c r="AK63" s="23">
        <f t="shared" si="126"/>
        <v>0.67664391511165967</v>
      </c>
      <c r="AL63" s="56">
        <f>SUM(AL64:AL68)</f>
        <v>18953</v>
      </c>
      <c r="AM63" s="56">
        <f>SUM(AM64:AM68)</f>
        <v>0</v>
      </c>
      <c r="AN63" s="56">
        <f>SUM(AN64:AN68)</f>
        <v>0</v>
      </c>
      <c r="AO63" s="23" t="str">
        <f t="shared" si="298"/>
        <v/>
      </c>
      <c r="AP63" s="23" t="str">
        <f t="shared" si="127"/>
        <v xml:space="preserve"> </v>
      </c>
      <c r="AQ63" s="55">
        <f>SUM(AQ64:AQ68)</f>
        <v>2775249.59</v>
      </c>
      <c r="AR63" s="55">
        <f>SUM(AR64:AR68)</f>
        <v>208800.50999999998</v>
      </c>
      <c r="AS63" s="55">
        <f>SUM(AS64:AS68)</f>
        <v>328169.7</v>
      </c>
      <c r="AT63" s="23">
        <f t="shared" si="103"/>
        <v>7.523666006559071E-2</v>
      </c>
      <c r="AU63" s="23">
        <f t="shared" si="128"/>
        <v>0.63625773494627924</v>
      </c>
      <c r="AV63" s="56">
        <f>SUM(AV64:AV68)</f>
        <v>200000</v>
      </c>
      <c r="AW63" s="56">
        <f>SUM(AW64:AW68)</f>
        <v>25445.63</v>
      </c>
      <c r="AX63" s="56">
        <f>SUM(AX64:AX68)</f>
        <v>34785.67</v>
      </c>
      <c r="AY63" s="23">
        <f t="shared" si="240"/>
        <v>0.12722815000000001</v>
      </c>
      <c r="AZ63" s="23">
        <f t="shared" si="129"/>
        <v>0.73149748157790273</v>
      </c>
      <c r="BA63" s="56">
        <f>SUM(BA64:BA68)</f>
        <v>233768.64</v>
      </c>
      <c r="BB63" s="56">
        <f>SUM(BB64:BB68)</f>
        <v>0</v>
      </c>
      <c r="BC63" s="56">
        <f>SUM(BC64:BC68)</f>
        <v>0</v>
      </c>
      <c r="BD63" s="23" t="str">
        <f t="shared" si="130"/>
        <v xml:space="preserve"> </v>
      </c>
      <c r="BE63" s="23" t="str">
        <f t="shared" si="131"/>
        <v xml:space="preserve"> </v>
      </c>
      <c r="BF63" s="56">
        <f>SUM(BF64:BF68)</f>
        <v>684102</v>
      </c>
      <c r="BG63" s="56">
        <f>SUM(BG64:BG68)</f>
        <v>139855.69999999998</v>
      </c>
      <c r="BH63" s="56">
        <f>SUM(BH64:BH68)</f>
        <v>82021.279999999999</v>
      </c>
      <c r="BI63" s="23">
        <f t="shared" si="241"/>
        <v>0.20443691145472456</v>
      </c>
      <c r="BJ63" s="23">
        <f t="shared" si="133"/>
        <v>1.7051148189835612</v>
      </c>
      <c r="BK63" s="56">
        <f>SUM(BK64:BK68)</f>
        <v>0</v>
      </c>
      <c r="BL63" s="56">
        <f>SUM(BL64:BL68)</f>
        <v>0</v>
      </c>
      <c r="BM63" s="56">
        <f>SUM(BM64:BM68)</f>
        <v>0</v>
      </c>
      <c r="BN63" s="23" t="str">
        <f t="shared" si="271"/>
        <v xml:space="preserve"> </v>
      </c>
      <c r="BO63" s="23" t="str">
        <f t="shared" si="134"/>
        <v xml:space="preserve"> </v>
      </c>
      <c r="BP63" s="56">
        <f>SUM(BP64:BP68)</f>
        <v>0</v>
      </c>
      <c r="BQ63" s="56">
        <f>SUM(BQ64:BQ68)</f>
        <v>0</v>
      </c>
      <c r="BR63" s="56">
        <f>SUM(BR64:BR68)</f>
        <v>0</v>
      </c>
      <c r="BS63" s="23" t="str">
        <f t="shared" si="242"/>
        <v xml:space="preserve"> </v>
      </c>
      <c r="BT63" s="23" t="str">
        <f t="shared" si="171"/>
        <v xml:space="preserve"> </v>
      </c>
      <c r="BU63" s="56">
        <f>SUM(BU64:BU68)</f>
        <v>444000</v>
      </c>
      <c r="BV63" s="56">
        <f>SUM(BV64:BV68)</f>
        <v>8688.66</v>
      </c>
      <c r="BW63" s="56">
        <f>SUM(BW64:BW68)</f>
        <v>111969.9</v>
      </c>
      <c r="BX63" s="23">
        <f t="shared" si="249"/>
        <v>1.9569054054054055E-2</v>
      </c>
      <c r="BY63" s="23">
        <f t="shared" si="136"/>
        <v>7.7598175938354857E-2</v>
      </c>
      <c r="BZ63" s="56">
        <f>SUM(BZ64:BZ68)</f>
        <v>961378.95</v>
      </c>
      <c r="CA63" s="56">
        <f>SUM(CA64:CA68)</f>
        <v>0</v>
      </c>
      <c r="CB63" s="56">
        <f>SUM(CB64:CB68)</f>
        <v>0</v>
      </c>
      <c r="CC63" s="23" t="str">
        <f t="shared" si="288"/>
        <v/>
      </c>
      <c r="CD63" s="23" t="str">
        <f t="shared" si="137"/>
        <v xml:space="preserve"> </v>
      </c>
      <c r="CE63" s="28">
        <f>SUM(CE64:CE68)</f>
        <v>251000</v>
      </c>
      <c r="CF63" s="28">
        <f>SUM(CF64:CF68)</f>
        <v>26674.52</v>
      </c>
      <c r="CG63" s="28">
        <f>SUM(CG64:CG68)</f>
        <v>9772.85</v>
      </c>
      <c r="CH63" s="23">
        <f t="shared" si="138"/>
        <v>0.10627298804780877</v>
      </c>
      <c r="CI63" s="23" t="str">
        <f t="shared" si="156"/>
        <v>св.200</v>
      </c>
      <c r="CJ63" s="56">
        <f>SUM(CJ64:CJ68)</f>
        <v>250000</v>
      </c>
      <c r="CK63" s="56">
        <f>SUM(CK64:CK68)</f>
        <v>26674.52</v>
      </c>
      <c r="CL63" s="56">
        <f>SUM(CL64:CL68)</f>
        <v>9772.85</v>
      </c>
      <c r="CM63" s="23">
        <f t="shared" si="139"/>
        <v>0.10669808</v>
      </c>
      <c r="CN63" s="23" t="str">
        <f t="shared" si="140"/>
        <v>св.200</v>
      </c>
      <c r="CO63" s="56">
        <f>SUM(CO64:CO68)</f>
        <v>1000</v>
      </c>
      <c r="CP63" s="56">
        <f>SUM(CP64:CP68)</f>
        <v>0</v>
      </c>
      <c r="CQ63" s="56">
        <f>SUM(CQ64:CQ68)</f>
        <v>0</v>
      </c>
      <c r="CR63" s="23" t="str">
        <f t="shared" si="141"/>
        <v xml:space="preserve"> </v>
      </c>
      <c r="CS63" s="23" t="str">
        <f t="shared" si="142"/>
        <v xml:space="preserve"> </v>
      </c>
      <c r="CT63" s="56">
        <f>SUM(CT64:CT68)</f>
        <v>0</v>
      </c>
      <c r="CU63" s="56">
        <f>SUM(CU64:CU68)</f>
        <v>0</v>
      </c>
      <c r="CV63" s="56">
        <f>SUM(CV64:CV68)</f>
        <v>0</v>
      </c>
      <c r="CW63" s="45" t="str">
        <f t="shared" si="143"/>
        <v/>
      </c>
      <c r="CX63" s="45" t="str">
        <f t="shared" si="144"/>
        <v/>
      </c>
      <c r="CY63" s="56">
        <f>SUM(CY64:CY68)</f>
        <v>0</v>
      </c>
      <c r="CZ63" s="56">
        <f>SUM(CZ64:CZ68)</f>
        <v>0</v>
      </c>
      <c r="DA63" s="56">
        <f>SUM(DA64:DA68)</f>
        <v>0</v>
      </c>
      <c r="DB63" s="23" t="str">
        <f t="shared" si="243"/>
        <v xml:space="preserve"> </v>
      </c>
      <c r="DC63" s="23" t="str">
        <f t="shared" si="145"/>
        <v xml:space="preserve"> </v>
      </c>
      <c r="DD63" s="56">
        <f>SUM(DD64:DD68)</f>
        <v>0</v>
      </c>
      <c r="DE63" s="56">
        <f>SUM(DE64:DE68)</f>
        <v>0</v>
      </c>
      <c r="DF63" s="56">
        <f>SUM(DF64:DF68)</f>
        <v>0</v>
      </c>
      <c r="DG63" s="23" t="str">
        <f t="shared" si="244"/>
        <v xml:space="preserve"> </v>
      </c>
      <c r="DH63" s="23" t="str">
        <f t="shared" si="146"/>
        <v xml:space="preserve"> </v>
      </c>
      <c r="DI63" s="56">
        <f>SUM(DI64:DI68)</f>
        <v>8136</v>
      </c>
      <c r="DJ63" s="56">
        <f>SUM(DJ64:DJ68)</f>
        <v>0</v>
      </c>
      <c r="DK63" s="23"/>
      <c r="DL63" s="56">
        <f>SUM(DL64:DL68)</f>
        <v>1000</v>
      </c>
      <c r="DM63" s="56">
        <f>SUM(DM64:DM68)</f>
        <v>0</v>
      </c>
      <c r="DN63" s="56">
        <f>SUM(DN64:DN68)</f>
        <v>0</v>
      </c>
      <c r="DO63" s="23" t="str">
        <f t="shared" si="246"/>
        <v xml:space="preserve"> </v>
      </c>
      <c r="DP63" s="23" t="str">
        <f t="shared" si="148"/>
        <v xml:space="preserve"> </v>
      </c>
      <c r="DQ63" s="56">
        <f>SUM(DQ64:DQ68)</f>
        <v>0</v>
      </c>
      <c r="DR63" s="56">
        <f>SUM(DR64:DR68)</f>
        <v>0</v>
      </c>
      <c r="DS63" s="56">
        <f>SUM(DS64:DS68)</f>
        <v>0</v>
      </c>
      <c r="DT63" s="23" t="str">
        <f t="shared" si="117"/>
        <v xml:space="preserve"> </v>
      </c>
      <c r="DU63" s="23" t="str">
        <f t="shared" ref="DU63:DU66" si="322">IF(DS63=0," ",IF(DR63/DS63*100&gt;200,"св.200",DR63/DS63))</f>
        <v/>
      </c>
    </row>
    <row r="64" spans="1:125" s="16" customFormat="1" ht="17.25" customHeight="1" outlineLevel="1">
      <c r="A64" s="15">
        <v>50</v>
      </c>
      <c r="B64" s="8" t="s">
        <v>60</v>
      </c>
      <c r="C64" s="24">
        <f t="shared" ref="C64:D68" si="323">H64+AQ64</f>
        <v>35634770</v>
      </c>
      <c r="D64" s="24">
        <f t="shared" si="323"/>
        <v>6792490.79</v>
      </c>
      <c r="E64" s="24">
        <f t="shared" ref="E64:E68" si="324">J64+AS64</f>
        <v>7757406.5599999996</v>
      </c>
      <c r="F64" s="25">
        <f t="shared" si="230"/>
        <v>0.19061413305038871</v>
      </c>
      <c r="G64" s="25">
        <f t="shared" si="231"/>
        <v>0.87561361357860823</v>
      </c>
      <c r="H64" s="14">
        <f t="shared" ref="H64:J68" si="325">W64++AG64+M64+AB64+AL64+R64</f>
        <v>35184770</v>
      </c>
      <c r="I64" s="21">
        <f t="shared" si="325"/>
        <v>6740370.6399999997</v>
      </c>
      <c r="J64" s="14">
        <f t="shared" si="325"/>
        <v>7712848.04</v>
      </c>
      <c r="K64" s="25">
        <f t="shared" si="232"/>
        <v>0.19157068924992263</v>
      </c>
      <c r="L64" s="25">
        <f t="shared" si="121"/>
        <v>0.87391461688904215</v>
      </c>
      <c r="M64" s="33">
        <v>30000000</v>
      </c>
      <c r="N64" s="33">
        <v>6382491.2699999996</v>
      </c>
      <c r="O64" s="33">
        <v>6949277.0300000003</v>
      </c>
      <c r="P64" s="25">
        <f t="shared" si="233"/>
        <v>0.21274970899999998</v>
      </c>
      <c r="Q64" s="25">
        <f t="shared" si="122"/>
        <v>0.91843960781054068</v>
      </c>
      <c r="R64" s="33">
        <v>1624770</v>
      </c>
      <c r="S64" s="33">
        <v>419030.38</v>
      </c>
      <c r="T64" s="33">
        <v>348631.96</v>
      </c>
      <c r="U64" s="25">
        <f t="shared" si="234"/>
        <v>0.2579013521913871</v>
      </c>
      <c r="V64" s="25">
        <f t="shared" si="123"/>
        <v>1.2019276144390203</v>
      </c>
      <c r="W64" s="33"/>
      <c r="X64" s="33"/>
      <c r="Y64" s="33"/>
      <c r="Z64" s="25" t="str">
        <f t="shared" si="235"/>
        <v/>
      </c>
      <c r="AA64" s="25" t="str">
        <f t="shared" si="124"/>
        <v xml:space="preserve"> </v>
      </c>
      <c r="AB64" s="33">
        <v>910000</v>
      </c>
      <c r="AC64" s="33">
        <v>46293.74</v>
      </c>
      <c r="AD64" s="33">
        <v>-143037.04999999999</v>
      </c>
      <c r="AE64" s="25">
        <f t="shared" si="236"/>
        <v>5.0872241758241753E-2</v>
      </c>
      <c r="AF64" s="25">
        <f>IF(AC64&lt;=0," ",IF(AC64/AD64*100&gt;200,"св.200",AC64/AD64))</f>
        <v>-0.32364859314422384</v>
      </c>
      <c r="AG64" s="33">
        <v>2650000</v>
      </c>
      <c r="AH64" s="33">
        <v>-107444.75</v>
      </c>
      <c r="AI64" s="33">
        <v>557976.1</v>
      </c>
      <c r="AJ64" s="25" t="str">
        <f t="shared" si="237"/>
        <v xml:space="preserve"> </v>
      </c>
      <c r="AK64" s="25">
        <f t="shared" si="126"/>
        <v>-0.19256156312071432</v>
      </c>
      <c r="AL64" s="33"/>
      <c r="AM64" s="33"/>
      <c r="AN64" s="33"/>
      <c r="AO64" s="25" t="str">
        <f t="shared" si="298"/>
        <v/>
      </c>
      <c r="AP64" s="25" t="str">
        <f t="shared" si="127"/>
        <v xml:space="preserve"> </v>
      </c>
      <c r="AQ64" s="53">
        <f t="shared" ref="AQ64:AQ68" si="326">AV64+BA64+BF64+BK64+BP64+BU64+BZ64+CE64+CY64+DD64+DL64+CT64+DQ64</f>
        <v>450000</v>
      </c>
      <c r="AR64" s="53">
        <f t="shared" ref="AR64:AR68" si="327">AW64+BB64+BG64+BL64+BQ64+BV64+CA64+CF64+CZ64+DE64+DM64+CU64+DI64+DR64</f>
        <v>52120.15</v>
      </c>
      <c r="AS64" s="53">
        <f t="shared" ref="AS64:AS68" si="328">AX64+BC64+BH64+BM64+BR64+BW64+CB64+CG64+DA64+DF64+DN64+CV64+DJ64</f>
        <v>44558.52</v>
      </c>
      <c r="AT64" s="25">
        <f t="shared" si="103"/>
        <v>0.11582255555555555</v>
      </c>
      <c r="AU64" s="25">
        <f t="shared" si="128"/>
        <v>1.1697011031784719</v>
      </c>
      <c r="AV64" s="33">
        <v>200000</v>
      </c>
      <c r="AW64" s="33">
        <v>25445.63</v>
      </c>
      <c r="AX64" s="33">
        <v>34785.67</v>
      </c>
      <c r="AY64" s="25">
        <f t="shared" si="240"/>
        <v>0.12722815000000001</v>
      </c>
      <c r="AZ64" s="25">
        <f t="shared" si="129"/>
        <v>0.73149748157790273</v>
      </c>
      <c r="BA64" s="33"/>
      <c r="BB64" s="33"/>
      <c r="BC64" s="33"/>
      <c r="BD64" s="25" t="str">
        <f t="shared" si="130"/>
        <v xml:space="preserve"> </v>
      </c>
      <c r="BE64" s="25" t="str">
        <f t="shared" si="131"/>
        <v xml:space="preserve"> </v>
      </c>
      <c r="BF64" s="33"/>
      <c r="BG64" s="33"/>
      <c r="BH64" s="33"/>
      <c r="BI64" s="25" t="str">
        <f t="shared" si="241"/>
        <v xml:space="preserve"> </v>
      </c>
      <c r="BJ64" s="25" t="str">
        <f t="shared" si="133"/>
        <v xml:space="preserve"> </v>
      </c>
      <c r="BK64" s="33"/>
      <c r="BL64" s="33"/>
      <c r="BM64" s="33"/>
      <c r="BN64" s="25"/>
      <c r="BO64" s="25" t="str">
        <f t="shared" si="134"/>
        <v xml:space="preserve"> </v>
      </c>
      <c r="BP64" s="33"/>
      <c r="BQ64" s="33"/>
      <c r="BR64" s="33"/>
      <c r="BS64" s="25" t="str">
        <f t="shared" si="242"/>
        <v xml:space="preserve"> </v>
      </c>
      <c r="BT64" s="25" t="str">
        <f t="shared" si="171"/>
        <v xml:space="preserve"> </v>
      </c>
      <c r="BU64" s="33"/>
      <c r="BV64" s="33"/>
      <c r="BW64" s="33"/>
      <c r="BX64" s="25" t="str">
        <f>IF(BV65&lt;=0," ",IF(BU65&lt;=0," ",IF(BV65/BU65*100&gt;200,"СВ.200",BV65/BU65)))</f>
        <v/>
      </c>
      <c r="BY64" s="25" t="str">
        <f t="shared" si="136"/>
        <v xml:space="preserve"> </v>
      </c>
      <c r="BZ64" s="33"/>
      <c r="CA64" s="33"/>
      <c r="CB64" s="33"/>
      <c r="CC64" s="25" t="str">
        <f t="shared" si="288"/>
        <v/>
      </c>
      <c r="CD64" s="25" t="str">
        <f t="shared" si="137"/>
        <v xml:space="preserve"> </v>
      </c>
      <c r="CE64" s="24">
        <f t="shared" ref="CE64:CG68" si="329">CJ64+CO64</f>
        <v>250000</v>
      </c>
      <c r="CF64" s="24">
        <f t="shared" si="329"/>
        <v>26674.52</v>
      </c>
      <c r="CG64" s="24">
        <f t="shared" si="329"/>
        <v>9772.85</v>
      </c>
      <c r="CH64" s="35">
        <f t="shared" si="138"/>
        <v>0.10669808</v>
      </c>
      <c r="CI64" s="25" t="str">
        <f t="shared" si="156"/>
        <v>св.200</v>
      </c>
      <c r="CJ64" s="33">
        <v>250000</v>
      </c>
      <c r="CK64" s="33">
        <v>26674.52</v>
      </c>
      <c r="CL64" s="33">
        <v>9772.85</v>
      </c>
      <c r="CM64" s="25">
        <f t="shared" si="139"/>
        <v>0.10669808</v>
      </c>
      <c r="CN64" s="25" t="str">
        <f t="shared" si="140"/>
        <v>св.200</v>
      </c>
      <c r="CO64" s="33"/>
      <c r="CP64" s="33"/>
      <c r="CQ64" s="33"/>
      <c r="CR64" s="25" t="str">
        <f>IF(CP64&lt;=0," ",IF(CO64&lt;=0," ",IF(CP64/CO64*100&gt;200,"СВ.200",CP64/CO64)))</f>
        <v/>
      </c>
      <c r="CS64" s="25" t="str">
        <f>IF(CQ64=0," ",IF(CP64/CQ64*100&gt;200,"св.200",CP64/CQ64))</f>
        <v/>
      </c>
      <c r="CT64" s="33"/>
      <c r="CU64" s="33"/>
      <c r="CV64" s="33"/>
      <c r="CW64" s="25" t="str">
        <f t="shared" si="143"/>
        <v/>
      </c>
      <c r="CX64" s="25" t="str">
        <f t="shared" si="144"/>
        <v/>
      </c>
      <c r="CY64" s="33"/>
      <c r="CZ64" s="33"/>
      <c r="DA64" s="33"/>
      <c r="DB64" s="25" t="str">
        <f t="shared" si="243"/>
        <v xml:space="preserve"> </v>
      </c>
      <c r="DC64" s="25" t="str">
        <f t="shared" si="145"/>
        <v xml:space="preserve"> </v>
      </c>
      <c r="DD64" s="33"/>
      <c r="DE64" s="33"/>
      <c r="DF64" s="33"/>
      <c r="DG64" s="25" t="str">
        <f t="shared" si="244"/>
        <v xml:space="preserve"> </v>
      </c>
      <c r="DH64" s="25" t="str">
        <f t="shared" si="146"/>
        <v xml:space="preserve"> </v>
      </c>
      <c r="DI64" s="33"/>
      <c r="DJ64" s="33"/>
      <c r="DK64" s="25" t="str">
        <f t="shared" si="147"/>
        <v xml:space="preserve"> </v>
      </c>
      <c r="DL64" s="33"/>
      <c r="DM64" s="33"/>
      <c r="DN64" s="33"/>
      <c r="DO64" s="25" t="str">
        <f t="shared" si="246"/>
        <v xml:space="preserve"> </v>
      </c>
      <c r="DP64" s="25" t="str">
        <f t="shared" si="148"/>
        <v xml:space="preserve"> </v>
      </c>
      <c r="DQ64" s="33"/>
      <c r="DR64" s="33"/>
      <c r="DS64" s="33"/>
      <c r="DT64" s="25" t="str">
        <f t="shared" si="117"/>
        <v xml:space="preserve"> </v>
      </c>
      <c r="DU64" s="25" t="str">
        <f t="shared" si="322"/>
        <v/>
      </c>
    </row>
    <row r="65" spans="1:125" s="16" customFormat="1" ht="17.25" customHeight="1" outlineLevel="1">
      <c r="A65" s="15">
        <v>51</v>
      </c>
      <c r="B65" s="8" t="s">
        <v>51</v>
      </c>
      <c r="C65" s="24">
        <f t="shared" si="323"/>
        <v>7700723.6699999999</v>
      </c>
      <c r="D65" s="24">
        <f t="shared" si="323"/>
        <v>1693907.3</v>
      </c>
      <c r="E65" s="24">
        <f t="shared" si="324"/>
        <v>1432507.7999999998</v>
      </c>
      <c r="F65" s="25">
        <f t="shared" si="230"/>
        <v>0.21996728782763869</v>
      </c>
      <c r="G65" s="25">
        <f t="shared" si="231"/>
        <v>1.182476842359951</v>
      </c>
      <c r="H65" s="14">
        <f t="shared" si="325"/>
        <v>7407500</v>
      </c>
      <c r="I65" s="21">
        <f t="shared" si="325"/>
        <v>1693907.3</v>
      </c>
      <c r="J65" s="14">
        <f t="shared" si="325"/>
        <v>1432507.7999999998</v>
      </c>
      <c r="K65" s="25">
        <f t="shared" ref="K65:K68" si="330">IF(I65&lt;=0," ",IF(I65/H65*100&gt;200,"СВ.200",I65/H65))</f>
        <v>0.22867462706716166</v>
      </c>
      <c r="L65" s="25">
        <f t="shared" ref="L65:L68" si="331">IF(J65=0," ",IF(I65/J65*100&gt;200,"св.200",I65/J65))</f>
        <v>1.182476842359951</v>
      </c>
      <c r="M65" s="33">
        <v>1726500</v>
      </c>
      <c r="N65" s="33">
        <v>461014.6</v>
      </c>
      <c r="O65" s="33">
        <v>358457.98</v>
      </c>
      <c r="P65" s="25">
        <f t="shared" ref="P65:P67" si="332">IF(N65&lt;=0," ",IF(M65&lt;=0," ",IF(N65/M65*100&gt;200,"СВ.200",N65/M65)))</f>
        <v>0.26702264697364608</v>
      </c>
      <c r="Q65" s="25">
        <f t="shared" ref="Q65:Q67" si="333">IF(O65=0," ",IF(N65/O65*100&gt;200,"св.200",N65/O65))</f>
        <v>1.2861049989736593</v>
      </c>
      <c r="R65" s="33"/>
      <c r="S65" s="33"/>
      <c r="T65" s="33"/>
      <c r="U65" s="25" t="str">
        <f t="shared" ref="U65:U68" si="334">IF(S65&lt;=0," ",IF(R65&lt;=0," ",IF(S65/R65*100&gt;200,"СВ.200",S65/R65)))</f>
        <v/>
      </c>
      <c r="V65" s="25" t="str">
        <f t="shared" ref="V65:V68" si="335">IF(S65=0," ",IF(S65/T65*100&gt;200,"св.200",S65/T65))</f>
        <v/>
      </c>
      <c r="W65" s="33">
        <v>1000</v>
      </c>
      <c r="X65" s="33">
        <v>1837.2</v>
      </c>
      <c r="Y65" s="33"/>
      <c r="Z65" s="25">
        <f t="shared" si="235"/>
        <v>1.8371999999999999</v>
      </c>
      <c r="AA65" s="25" t="str">
        <f t="shared" si="124"/>
        <v xml:space="preserve"> </v>
      </c>
      <c r="AB65" s="33">
        <v>500000</v>
      </c>
      <c r="AC65" s="33">
        <v>152360.97</v>
      </c>
      <c r="AD65" s="33">
        <v>57317.25</v>
      </c>
      <c r="AE65" s="25">
        <f t="shared" ref="AE65:AE68" si="336">IF(AC65&lt;=0," ",IF(AB65&lt;=0," ",IF(AC65/AB65*100&gt;200,"СВ.200",AC65/AB65)))</f>
        <v>0.30472194000000002</v>
      </c>
      <c r="AF65" s="25" t="str">
        <f t="shared" ref="AF65:AF68" si="337">IF(AD65=0," ",IF(AC65/AD65*100&gt;200,"св.200",AC65/AD65))</f>
        <v>св.200</v>
      </c>
      <c r="AG65" s="33">
        <v>5180000</v>
      </c>
      <c r="AH65" s="33">
        <v>1078694.53</v>
      </c>
      <c r="AI65" s="33">
        <v>1016732.57</v>
      </c>
      <c r="AJ65" s="25">
        <f t="shared" ref="AJ65:AJ68" si="338">IF(AH65&lt;=0," ",IF(AG65&lt;=0," ",IF(AH65/AG65*100&gt;200,"СВ.200",AH65/AG65)))</f>
        <v>0.20824218725868726</v>
      </c>
      <c r="AK65" s="25">
        <f t="shared" ref="AK65:AK68" si="339">IF(AI65=0," ",IF(AH65/AI65*100&gt;200,"св.200",AH65/AI65))</f>
        <v>1.0609422397081272</v>
      </c>
      <c r="AL65" s="33"/>
      <c r="AM65" s="33"/>
      <c r="AN65" s="33"/>
      <c r="AO65" s="25" t="str">
        <f t="shared" ref="AO65:AO68" si="340">IF(AM65&lt;=0," ",IF(AL65&lt;=0," ",IF(AM65/AL65*100&gt;200,"СВ.200",AM65/AL65)))</f>
        <v/>
      </c>
      <c r="AP65" s="25" t="str">
        <f t="shared" ref="AP65:AP68" si="341">IF(AN65=0," ",IF(AM65/AN65*100&gt;200,"св.200",AM65/AN65))</f>
        <v/>
      </c>
      <c r="AQ65" s="53">
        <f t="shared" si="326"/>
        <v>293223.67</v>
      </c>
      <c r="AR65" s="53">
        <f t="shared" si="327"/>
        <v>0</v>
      </c>
      <c r="AS65" s="53">
        <f t="shared" si="328"/>
        <v>0</v>
      </c>
      <c r="AT65" s="25" t="str">
        <f t="shared" ref="AT65:AT68" si="342">IF(AR65&lt;=0," ",IF(AQ65&lt;=0," ",IF(AR65/AQ65*100&gt;200,"СВ.200",AR65/AQ65)))</f>
        <v/>
      </c>
      <c r="AU65" s="25" t="str">
        <f t="shared" ref="AU65:AU68" si="343">IF(AS65=0," ",IF(AR65/AS65*100&gt;200,"св.200",AR65/AS65))</f>
        <v/>
      </c>
      <c r="AV65" s="33"/>
      <c r="AW65" s="33"/>
      <c r="AX65" s="33"/>
      <c r="AY65" s="25" t="str">
        <f t="shared" ref="AY65:AY68" si="344">IF(AW65&lt;=0," ",IF(AV65&lt;=0," ",IF(AW65/AV65*100&gt;200,"СВ.200",AW65/AV65)))</f>
        <v/>
      </c>
      <c r="AZ65" s="25" t="str">
        <f t="shared" ref="AZ65:AZ68" si="345">IF(AX65=0," ",IF(AW65/AX65*100&gt;200,"св.200",AW65/AX65))</f>
        <v/>
      </c>
      <c r="BA65" s="33">
        <v>231844.72</v>
      </c>
      <c r="BB65" s="33"/>
      <c r="BC65" s="33"/>
      <c r="BD65" s="25" t="str">
        <f t="shared" ref="BD65:BD68" si="346">IF(BB65&lt;=0," ",IF(BA65&lt;=0," ",IF(BB65/BA65*100&gt;200,"СВ.200",BB65/BA65)))</f>
        <v/>
      </c>
      <c r="BE65" s="25" t="str">
        <f t="shared" ref="BE65:BE68" si="347">IF(BC65=0," ",IF(BB65/BC65*100&gt;200,"св.200",BB65/BC65))</f>
        <v/>
      </c>
      <c r="BF65" s="33">
        <v>1000</v>
      </c>
      <c r="BG65" s="33"/>
      <c r="BH65" s="33"/>
      <c r="BI65" s="25" t="str">
        <f t="shared" ref="BI65:BI68" si="348">IF(BG65&lt;=0," ",IF(BF65&lt;=0," ",IF(BG65/BF65*100&gt;200,"СВ.200",BG65/BF65)))</f>
        <v/>
      </c>
      <c r="BJ65" s="25" t="str">
        <f t="shared" ref="BJ65:BJ68" si="349">IF(BH65=0," ",IF(BG65/BH65*100&gt;200,"св.200",BG65/BH65))</f>
        <v/>
      </c>
      <c r="BK65" s="33"/>
      <c r="BL65" s="33"/>
      <c r="BM65" s="33"/>
      <c r="BN65" s="25"/>
      <c r="BO65" s="25" t="str">
        <f t="shared" ref="BO65:BO68" si="350">IF(BM65=0," ",IF(BL65/BM65*100&gt;200,"св.200",BL65/BM65))</f>
        <v/>
      </c>
      <c r="BP65" s="33"/>
      <c r="BQ65" s="33"/>
      <c r="BR65" s="33"/>
      <c r="BS65" s="25" t="str">
        <f t="shared" ref="BS65:BS68" si="351">IF(BQ65&lt;=0," ",IF(BP65&lt;=0," ",IF(BQ65/BP65*100&gt;200,"СВ.200",BQ65/BP65)))</f>
        <v/>
      </c>
      <c r="BT65" s="25" t="str">
        <f t="shared" ref="BT65:BT68" si="352">IF(BR65=0," ",IF(BQ65/BR65*100&gt;200,"св.200",BQ65/BR65))</f>
        <v/>
      </c>
      <c r="BU65" s="33">
        <v>1000</v>
      </c>
      <c r="BV65" s="33"/>
      <c r="BW65" s="33"/>
      <c r="BX65" s="25" t="str">
        <f t="shared" si="249"/>
        <v/>
      </c>
      <c r="BY65" s="25" t="str">
        <f t="shared" si="136"/>
        <v xml:space="preserve"> </v>
      </c>
      <c r="BZ65" s="33">
        <v>57378.95</v>
      </c>
      <c r="CA65" s="33"/>
      <c r="CB65" s="33"/>
      <c r="CC65" s="25" t="str">
        <f t="shared" ref="CC65:CC68" si="353">IF(CA65&lt;=0," ",IF(BZ65&lt;=0," ",IF(CA65/BZ65*100&gt;200,"СВ.200",CA65/BZ65)))</f>
        <v/>
      </c>
      <c r="CD65" s="25" t="str">
        <f t="shared" ref="CD65:CD68" si="354">IF(CB65=0," ",IF(CA65/CB65*100&gt;200,"св.200",CA65/CB65))</f>
        <v/>
      </c>
      <c r="CE65" s="24">
        <f t="shared" si="329"/>
        <v>1000</v>
      </c>
      <c r="CF65" s="24">
        <f t="shared" si="329"/>
        <v>0</v>
      </c>
      <c r="CG65" s="24">
        <f t="shared" si="329"/>
        <v>0</v>
      </c>
      <c r="CH65" s="35" t="str">
        <f t="shared" ref="CH65:CH68" si="355">IF(CF65&lt;=0," ",IF(CE65&lt;=0," ",IF(CF65/CE65*100&gt;200,"СВ.200",CF65/CE65)))</f>
        <v/>
      </c>
      <c r="CI65" s="25" t="str">
        <f t="shared" ref="CI65:CI68" si="356">IF(CG65=0," ",IF(CF65/CG65*100&gt;200,"св.200",CF65/CG65))</f>
        <v/>
      </c>
      <c r="CJ65" s="33"/>
      <c r="CK65" s="33"/>
      <c r="CL65" s="33"/>
      <c r="CM65" s="25" t="str">
        <f t="shared" ref="CM65:CM68" si="357">IF(CK65&lt;=0," ",IF(CJ65&lt;=0," ",IF(CK65/CJ65*100&gt;200,"СВ.200",CK65/CJ65)))</f>
        <v/>
      </c>
      <c r="CN65" s="25" t="str">
        <f t="shared" ref="CN65:CN68" si="358">IF(CL65=0," ",IF(CK65/CL65*100&gt;200,"св.200",CK65/CL65))</f>
        <v/>
      </c>
      <c r="CO65" s="33">
        <v>1000</v>
      </c>
      <c r="CP65" s="33"/>
      <c r="CQ65" s="33"/>
      <c r="CR65" s="25" t="str">
        <f t="shared" ref="CR65:CR68" si="359">IF(CP65&lt;=0," ",IF(CO65&lt;=0," ",IF(CP65/CO65*100&gt;200,"СВ.200",CP65/CO65)))</f>
        <v/>
      </c>
      <c r="CS65" s="25" t="str">
        <f t="shared" ref="CS65:CS68" si="360">IF(CQ65=0," ",IF(CP65/CQ65*100&gt;200,"св.200",CP65/CQ65))</f>
        <v/>
      </c>
      <c r="CT65" s="33"/>
      <c r="CU65" s="33"/>
      <c r="CV65" s="33"/>
      <c r="CW65" s="25" t="str">
        <f t="shared" si="143"/>
        <v/>
      </c>
      <c r="CX65" s="25" t="str">
        <f t="shared" si="144"/>
        <v/>
      </c>
      <c r="CY65" s="33"/>
      <c r="CZ65" s="33"/>
      <c r="DA65" s="33"/>
      <c r="DB65" s="25" t="str">
        <f t="shared" ref="DB65:DB68" si="361">IF(CZ65&lt;=0," ",IF(CY65&lt;=0," ",IF(CZ65/CY65*100&gt;200,"СВ.200",CZ65/CY65)))</f>
        <v/>
      </c>
      <c r="DC65" s="25" t="str">
        <f t="shared" ref="DC65:DC68" si="362">IF(DA65=0," ",IF(CZ65/DA65*100&gt;200,"св.200",CZ65/DA65))</f>
        <v/>
      </c>
      <c r="DD65" s="33"/>
      <c r="DE65" s="33"/>
      <c r="DF65" s="33"/>
      <c r="DG65" s="25" t="str">
        <f t="shared" ref="DG65:DG68" si="363">IF(DE65&lt;=0," ",IF(DD65&lt;=0," ",IF(DE65/DD65*100&gt;200,"СВ.200",DE65/DD65)))</f>
        <v/>
      </c>
      <c r="DH65" s="25" t="str">
        <f t="shared" ref="DH65:DH68" si="364">IF(DF65=0," ",IF(DE65/DF65*100&gt;200,"св.200",DE65/DF65))</f>
        <v/>
      </c>
      <c r="DI65" s="33"/>
      <c r="DJ65" s="33"/>
      <c r="DK65" s="25" t="str">
        <f t="shared" si="147"/>
        <v xml:space="preserve"> </v>
      </c>
      <c r="DL65" s="33">
        <v>1000</v>
      </c>
      <c r="DM65" s="33"/>
      <c r="DN65" s="33">
        <v>0</v>
      </c>
      <c r="DO65" s="25" t="str">
        <f t="shared" ref="DO65:DO68" si="365">IF(DM65&lt;=0," ",IF(DL65&lt;=0," ",IF(DM65/DL65*100&gt;200,"СВ.200",DM65/DL65)))</f>
        <v/>
      </c>
      <c r="DP65" s="25" t="str">
        <f t="shared" ref="DP65:DP68" si="366">IF(DN65=0," ",IF(DM65/DN65*100&gt;200,"св.200",DM65/DN65))</f>
        <v/>
      </c>
      <c r="DQ65" s="33"/>
      <c r="DR65" s="33"/>
      <c r="DS65" s="33"/>
      <c r="DT65" s="25" t="str">
        <f t="shared" si="117"/>
        <v xml:space="preserve"> </v>
      </c>
      <c r="DU65" s="25" t="str">
        <f t="shared" si="322"/>
        <v/>
      </c>
    </row>
    <row r="66" spans="1:125" s="16" customFormat="1" ht="16.5" customHeight="1" outlineLevel="1">
      <c r="A66" s="15">
        <v>52</v>
      </c>
      <c r="B66" s="8" t="s">
        <v>48</v>
      </c>
      <c r="C66" s="24">
        <f t="shared" si="323"/>
        <v>1609624.6</v>
      </c>
      <c r="D66" s="24">
        <f t="shared" si="323"/>
        <v>460757.80000000005</v>
      </c>
      <c r="E66" s="24">
        <f t="shared" si="324"/>
        <v>302098.82</v>
      </c>
      <c r="F66" s="25">
        <f t="shared" si="230"/>
        <v>0.28625171359831358</v>
      </c>
      <c r="G66" s="25">
        <f t="shared" si="231"/>
        <v>1.5251890093446907</v>
      </c>
      <c r="H66" s="14">
        <f t="shared" si="325"/>
        <v>1366453</v>
      </c>
      <c r="I66" s="21">
        <f t="shared" si="325"/>
        <v>405910.39</v>
      </c>
      <c r="J66" s="14">
        <f t="shared" si="325"/>
        <v>191031.99</v>
      </c>
      <c r="K66" s="25">
        <f t="shared" si="330"/>
        <v>0.29705404430302396</v>
      </c>
      <c r="L66" s="25" t="str">
        <f t="shared" si="331"/>
        <v>св.200</v>
      </c>
      <c r="M66" s="33">
        <v>325500</v>
      </c>
      <c r="N66" s="33">
        <v>73129.59</v>
      </c>
      <c r="O66" s="33">
        <v>66556.41</v>
      </c>
      <c r="P66" s="25">
        <f t="shared" si="332"/>
        <v>0.2246684792626728</v>
      </c>
      <c r="Q66" s="25">
        <f t="shared" si="333"/>
        <v>1.0987610359392881</v>
      </c>
      <c r="R66" s="33"/>
      <c r="S66" s="33"/>
      <c r="T66" s="33"/>
      <c r="U66" s="25" t="str">
        <f t="shared" si="334"/>
        <v/>
      </c>
      <c r="V66" s="25" t="str">
        <f t="shared" si="335"/>
        <v/>
      </c>
      <c r="W66" s="33"/>
      <c r="X66" s="33"/>
      <c r="Y66" s="33"/>
      <c r="Z66" s="25" t="str">
        <f t="shared" si="235"/>
        <v/>
      </c>
      <c r="AA66" s="25" t="str">
        <f t="shared" si="124"/>
        <v xml:space="preserve"> </v>
      </c>
      <c r="AB66" s="33">
        <v>300000</v>
      </c>
      <c r="AC66" s="33">
        <v>265528.36</v>
      </c>
      <c r="AD66" s="33">
        <v>42515.82</v>
      </c>
      <c r="AE66" s="25">
        <f t="shared" si="336"/>
        <v>0.88509453333333332</v>
      </c>
      <c r="AF66" s="25" t="str">
        <f t="shared" si="337"/>
        <v>св.200</v>
      </c>
      <c r="AG66" s="33">
        <v>725000</v>
      </c>
      <c r="AH66" s="33">
        <v>67252.44</v>
      </c>
      <c r="AI66" s="33">
        <v>81959.759999999995</v>
      </c>
      <c r="AJ66" s="25">
        <f t="shared" si="338"/>
        <v>9.276198620689656E-2</v>
      </c>
      <c r="AK66" s="25">
        <f t="shared" si="339"/>
        <v>0.82055437936860731</v>
      </c>
      <c r="AL66" s="33">
        <v>15953</v>
      </c>
      <c r="AM66" s="33"/>
      <c r="AN66" s="33"/>
      <c r="AO66" s="25" t="str">
        <f t="shared" si="340"/>
        <v/>
      </c>
      <c r="AP66" s="25" t="str">
        <f>IF(AM66=0," ",IF(AM66/AN66*100&gt;200,"св.200",AM66/AN66))</f>
        <v/>
      </c>
      <c r="AQ66" s="53">
        <f>AV66+BA66+BF66+BK66+BP66+BU66+BZ66+CE66+CY66+DD66+DL66+CT66+DQ66</f>
        <v>243171.6</v>
      </c>
      <c r="AR66" s="53">
        <f>AW66+BB66+BG66+BL66+BQ66+BV66+CA66+CF66+CZ66+DE66+DM66+CU66+DI66+DR66</f>
        <v>54847.41</v>
      </c>
      <c r="AS66" s="53">
        <f>AX66+BC66+BH66+BM66+BR66+BW66+CB66+CG66+DA66+DF66+DN66+CV66+DJ66+89620</f>
        <v>111066.83</v>
      </c>
      <c r="AT66" s="25">
        <f t="shared" si="342"/>
        <v>0.22555022872736785</v>
      </c>
      <c r="AU66" s="25">
        <f t="shared" si="343"/>
        <v>0.49382349347685534</v>
      </c>
      <c r="AV66" s="33"/>
      <c r="AW66" s="33"/>
      <c r="AX66" s="33"/>
      <c r="AY66" s="25" t="str">
        <f t="shared" si="344"/>
        <v/>
      </c>
      <c r="AZ66" s="25" t="str">
        <f t="shared" si="345"/>
        <v/>
      </c>
      <c r="BA66" s="33"/>
      <c r="BB66" s="33"/>
      <c r="BC66" s="33"/>
      <c r="BD66" s="25" t="str">
        <f t="shared" si="346"/>
        <v/>
      </c>
      <c r="BE66" s="25" t="str">
        <f t="shared" si="347"/>
        <v/>
      </c>
      <c r="BF66" s="33">
        <v>210171.6</v>
      </c>
      <c r="BG66" s="33">
        <v>46758.75</v>
      </c>
      <c r="BH66" s="33">
        <v>10563.12</v>
      </c>
      <c r="BI66" s="25">
        <f t="shared" si="348"/>
        <v>0.22247891722763685</v>
      </c>
      <c r="BJ66" s="25" t="str">
        <f t="shared" si="349"/>
        <v>св.200</v>
      </c>
      <c r="BK66" s="33"/>
      <c r="BL66" s="33"/>
      <c r="BM66" s="33"/>
      <c r="BN66" s="25"/>
      <c r="BO66" s="25" t="str">
        <f t="shared" si="350"/>
        <v/>
      </c>
      <c r="BP66" s="33"/>
      <c r="BQ66" s="33"/>
      <c r="BR66" s="33"/>
      <c r="BS66" s="25" t="str">
        <f t="shared" si="351"/>
        <v/>
      </c>
      <c r="BT66" s="25" t="str">
        <f t="shared" si="352"/>
        <v/>
      </c>
      <c r="BU66" s="33">
        <v>33000</v>
      </c>
      <c r="BV66" s="33">
        <v>8088.66</v>
      </c>
      <c r="BW66" s="33">
        <v>10883.71</v>
      </c>
      <c r="BX66" s="25">
        <f t="shared" si="249"/>
        <v>0.24511090909090907</v>
      </c>
      <c r="BY66" s="25">
        <f t="shared" si="136"/>
        <v>0.74318959251946259</v>
      </c>
      <c r="BZ66" s="33"/>
      <c r="CA66" s="33"/>
      <c r="CB66" s="33"/>
      <c r="CC66" s="25" t="str">
        <f t="shared" si="353"/>
        <v/>
      </c>
      <c r="CD66" s="25" t="str">
        <f t="shared" si="354"/>
        <v/>
      </c>
      <c r="CE66" s="24">
        <f t="shared" si="329"/>
        <v>0</v>
      </c>
      <c r="CF66" s="24">
        <f t="shared" si="329"/>
        <v>0</v>
      </c>
      <c r="CG66" s="24">
        <f t="shared" si="329"/>
        <v>0</v>
      </c>
      <c r="CH66" s="35" t="str">
        <f t="shared" si="355"/>
        <v/>
      </c>
      <c r="CI66" s="25" t="str">
        <f t="shared" si="356"/>
        <v/>
      </c>
      <c r="CJ66" s="33"/>
      <c r="CK66" s="33"/>
      <c r="CL66" s="33"/>
      <c r="CM66" s="25" t="str">
        <f t="shared" si="357"/>
        <v/>
      </c>
      <c r="CN66" s="25" t="str">
        <f t="shared" si="358"/>
        <v/>
      </c>
      <c r="CO66" s="33"/>
      <c r="CP66" s="33"/>
      <c r="CQ66" s="33"/>
      <c r="CR66" s="25" t="str">
        <f t="shared" si="359"/>
        <v/>
      </c>
      <c r="CS66" s="25" t="str">
        <f t="shared" si="360"/>
        <v/>
      </c>
      <c r="CT66" s="33"/>
      <c r="CU66" s="33"/>
      <c r="CV66" s="33"/>
      <c r="CW66" s="25" t="str">
        <f t="shared" si="143"/>
        <v/>
      </c>
      <c r="CX66" s="25" t="str">
        <f t="shared" si="144"/>
        <v/>
      </c>
      <c r="CY66" s="33"/>
      <c r="CZ66" s="33"/>
      <c r="DA66" s="33"/>
      <c r="DB66" s="25" t="str">
        <f t="shared" si="361"/>
        <v/>
      </c>
      <c r="DC66" s="25" t="str">
        <f t="shared" si="362"/>
        <v/>
      </c>
      <c r="DD66" s="33"/>
      <c r="DE66" s="33"/>
      <c r="DF66" s="33"/>
      <c r="DG66" s="25" t="str">
        <f t="shared" si="363"/>
        <v/>
      </c>
      <c r="DH66" s="25" t="str">
        <f t="shared" si="364"/>
        <v/>
      </c>
      <c r="DI66" s="33"/>
      <c r="DJ66" s="33"/>
      <c r="DK66" s="25" t="str">
        <f t="shared" si="147"/>
        <v xml:space="preserve"> </v>
      </c>
      <c r="DL66" s="33"/>
      <c r="DM66" s="33"/>
      <c r="DN66" s="33"/>
      <c r="DO66" s="25" t="str">
        <f t="shared" si="365"/>
        <v/>
      </c>
      <c r="DP66" s="25" t="str">
        <f t="shared" si="366"/>
        <v/>
      </c>
      <c r="DQ66" s="33"/>
      <c r="DR66" s="33"/>
      <c r="DS66" s="33"/>
      <c r="DT66" s="25" t="str">
        <f t="shared" si="117"/>
        <v xml:space="preserve"> </v>
      </c>
      <c r="DU66" s="25" t="str">
        <f t="shared" si="322"/>
        <v/>
      </c>
    </row>
    <row r="67" spans="1:125" s="16" customFormat="1" ht="16.5" customHeight="1" outlineLevel="1">
      <c r="A67" s="15">
        <v>53</v>
      </c>
      <c r="B67" s="8" t="s">
        <v>91</v>
      </c>
      <c r="C67" s="24">
        <f t="shared" si="323"/>
        <v>2935154.32</v>
      </c>
      <c r="D67" s="24">
        <f t="shared" si="323"/>
        <v>669084.30999999994</v>
      </c>
      <c r="E67" s="24">
        <f t="shared" si="324"/>
        <v>474478.55</v>
      </c>
      <c r="F67" s="25">
        <f t="shared" si="230"/>
        <v>0.22795541121667495</v>
      </c>
      <c r="G67" s="25">
        <f t="shared" si="231"/>
        <v>1.4101465914528697</v>
      </c>
      <c r="H67" s="14">
        <f t="shared" si="325"/>
        <v>2816300</v>
      </c>
      <c r="I67" s="21">
        <f t="shared" si="325"/>
        <v>580243.69999999995</v>
      </c>
      <c r="J67" s="14">
        <f t="shared" si="325"/>
        <v>474478.55</v>
      </c>
      <c r="K67" s="25">
        <f t="shared" si="330"/>
        <v>0.20603050101196604</v>
      </c>
      <c r="L67" s="25">
        <f t="shared" si="331"/>
        <v>1.2229081799377441</v>
      </c>
      <c r="M67" s="33">
        <v>1620300</v>
      </c>
      <c r="N67" s="33">
        <v>444909.35</v>
      </c>
      <c r="O67" s="33">
        <v>408124.12</v>
      </c>
      <c r="P67" s="25">
        <f t="shared" si="332"/>
        <v>0.27458455224341172</v>
      </c>
      <c r="Q67" s="25">
        <f t="shared" si="333"/>
        <v>1.0901324577434923</v>
      </c>
      <c r="R67" s="33"/>
      <c r="S67" s="33"/>
      <c r="T67" s="33"/>
      <c r="U67" s="25" t="str">
        <f t="shared" si="334"/>
        <v/>
      </c>
      <c r="V67" s="25" t="str">
        <f t="shared" si="335"/>
        <v/>
      </c>
      <c r="W67" s="33">
        <v>4000</v>
      </c>
      <c r="X67" s="33">
        <v>2253.9</v>
      </c>
      <c r="Y67" s="33">
        <v>1647.9</v>
      </c>
      <c r="Z67" s="25">
        <f t="shared" ref="Z67" si="367">IF(X67&lt;=0," ",IF(W67&lt;=0," ",IF(X67/W67*100&gt;200,"СВ.200",X67/W67)))</f>
        <v>0.56347500000000006</v>
      </c>
      <c r="AA67" s="25">
        <f t="shared" ref="AA67" si="368">IF(Y67=0," ",IF(X67/Y67*100&gt;200,"св.200",X67/Y67))</f>
        <v>1.3677407609685053</v>
      </c>
      <c r="AB67" s="33">
        <v>180000</v>
      </c>
      <c r="AC67" s="33">
        <v>102504.99</v>
      </c>
      <c r="AD67" s="33">
        <v>14398.39</v>
      </c>
      <c r="AE67" s="25">
        <f t="shared" si="336"/>
        <v>0.56947216666666667</v>
      </c>
      <c r="AF67" s="25" t="str">
        <f t="shared" si="337"/>
        <v>св.200</v>
      </c>
      <c r="AG67" s="33">
        <v>1010000</v>
      </c>
      <c r="AH67" s="33">
        <v>30575.46</v>
      </c>
      <c r="AI67" s="33">
        <v>50308.14</v>
      </c>
      <c r="AJ67" s="25">
        <f t="shared" si="338"/>
        <v>3.0272732673267327E-2</v>
      </c>
      <c r="AK67" s="25">
        <f t="shared" si="339"/>
        <v>0.60776367402968978</v>
      </c>
      <c r="AL67" s="33">
        <v>2000</v>
      </c>
      <c r="AM67" s="33"/>
      <c r="AN67" s="33"/>
      <c r="AO67" s="25" t="str">
        <f t="shared" si="340"/>
        <v/>
      </c>
      <c r="AP67" s="25" t="str">
        <f t="shared" si="341"/>
        <v/>
      </c>
      <c r="AQ67" s="53">
        <f t="shared" si="326"/>
        <v>118854.31999999999</v>
      </c>
      <c r="AR67" s="53">
        <f t="shared" si="327"/>
        <v>88840.61</v>
      </c>
      <c r="AS67" s="53">
        <f t="shared" si="328"/>
        <v>0</v>
      </c>
      <c r="AT67" s="25">
        <f t="shared" si="342"/>
        <v>0.74747480781514719</v>
      </c>
      <c r="AU67" s="25" t="str">
        <f t="shared" si="343"/>
        <v/>
      </c>
      <c r="AV67" s="33"/>
      <c r="AW67" s="33"/>
      <c r="AX67" s="33"/>
      <c r="AY67" s="25" t="str">
        <f t="shared" si="344"/>
        <v/>
      </c>
      <c r="AZ67" s="25" t="str">
        <f t="shared" si="345"/>
        <v/>
      </c>
      <c r="BA67" s="33">
        <v>1923.92</v>
      </c>
      <c r="BB67" s="33"/>
      <c r="BC67" s="33"/>
      <c r="BD67" s="25" t="str">
        <f t="shared" si="346"/>
        <v/>
      </c>
      <c r="BE67" s="25" t="str">
        <f t="shared" si="347"/>
        <v/>
      </c>
      <c r="BF67" s="33">
        <v>116930.4</v>
      </c>
      <c r="BG67" s="33">
        <v>88840.61</v>
      </c>
      <c r="BH67" s="33"/>
      <c r="BI67" s="25">
        <f t="shared" si="348"/>
        <v>0.75977342076996235</v>
      </c>
      <c r="BJ67" s="25" t="str">
        <f t="shared" si="349"/>
        <v/>
      </c>
      <c r="BK67" s="33"/>
      <c r="BL67" s="33"/>
      <c r="BM67" s="33"/>
      <c r="BN67" s="25"/>
      <c r="BO67" s="25" t="str">
        <f t="shared" si="350"/>
        <v/>
      </c>
      <c r="BP67" s="33"/>
      <c r="BQ67" s="33"/>
      <c r="BR67" s="33"/>
      <c r="BS67" s="25" t="str">
        <f t="shared" si="351"/>
        <v/>
      </c>
      <c r="BT67" s="25" t="str">
        <f t="shared" si="352"/>
        <v/>
      </c>
      <c r="BU67" s="33"/>
      <c r="BV67" s="33"/>
      <c r="BW67" s="33"/>
      <c r="BX67" s="25" t="str">
        <f t="shared" si="249"/>
        <v/>
      </c>
      <c r="BY67" s="25" t="str">
        <f t="shared" si="136"/>
        <v xml:space="preserve"> </v>
      </c>
      <c r="BZ67" s="33"/>
      <c r="CA67" s="33"/>
      <c r="CB67" s="33"/>
      <c r="CC67" s="25" t="str">
        <f t="shared" si="353"/>
        <v/>
      </c>
      <c r="CD67" s="25" t="str">
        <f t="shared" si="354"/>
        <v/>
      </c>
      <c r="CE67" s="24">
        <f t="shared" si="329"/>
        <v>0</v>
      </c>
      <c r="CF67" s="24">
        <f t="shared" si="329"/>
        <v>0</v>
      </c>
      <c r="CG67" s="24">
        <f t="shared" si="329"/>
        <v>0</v>
      </c>
      <c r="CH67" s="35" t="str">
        <f t="shared" si="355"/>
        <v/>
      </c>
      <c r="CI67" s="25" t="str">
        <f t="shared" si="356"/>
        <v/>
      </c>
      <c r="CJ67" s="33"/>
      <c r="CK67" s="33"/>
      <c r="CL67" s="33"/>
      <c r="CM67" s="25" t="str">
        <f t="shared" si="357"/>
        <v/>
      </c>
      <c r="CN67" s="25" t="str">
        <f t="shared" si="358"/>
        <v/>
      </c>
      <c r="CO67" s="33"/>
      <c r="CP67" s="33"/>
      <c r="CQ67" s="33"/>
      <c r="CR67" s="25" t="str">
        <f t="shared" si="359"/>
        <v/>
      </c>
      <c r="CS67" s="25" t="str">
        <f t="shared" si="360"/>
        <v/>
      </c>
      <c r="CT67" s="33"/>
      <c r="CU67" s="33"/>
      <c r="CV67" s="33"/>
      <c r="CW67" s="25" t="str">
        <f t="shared" si="143"/>
        <v/>
      </c>
      <c r="CX67" s="25" t="str">
        <f t="shared" si="144"/>
        <v/>
      </c>
      <c r="CY67" s="33"/>
      <c r="CZ67" s="33"/>
      <c r="DA67" s="33"/>
      <c r="DB67" s="25" t="str">
        <f t="shared" si="361"/>
        <v/>
      </c>
      <c r="DC67" s="25" t="str">
        <f t="shared" si="362"/>
        <v/>
      </c>
      <c r="DD67" s="33"/>
      <c r="DE67" s="33"/>
      <c r="DF67" s="33"/>
      <c r="DG67" s="25" t="str">
        <f t="shared" si="363"/>
        <v/>
      </c>
      <c r="DH67" s="25" t="str">
        <f t="shared" si="364"/>
        <v/>
      </c>
      <c r="DI67" s="33"/>
      <c r="DJ67" s="33"/>
      <c r="DK67" s="25" t="str">
        <f>IF(DI67=0," ",IF(DI67/DJ67*100&gt;200,"св.200",DI67/DJ67))</f>
        <v/>
      </c>
      <c r="DL67" s="33"/>
      <c r="DM67" s="33"/>
      <c r="DN67" s="33"/>
      <c r="DO67" s="25" t="str">
        <f t="shared" si="365"/>
        <v/>
      </c>
      <c r="DP67" s="25" t="str">
        <f>IF(DM67=0," ",IF(DM67/DN67*100&gt;200,"св.200",DM67/DN67))</f>
        <v/>
      </c>
      <c r="DQ67" s="33"/>
      <c r="DR67" s="33"/>
      <c r="DS67" s="33"/>
      <c r="DT67" s="25" t="str">
        <f t="shared" si="117"/>
        <v xml:space="preserve"> </v>
      </c>
      <c r="DU67" s="25" t="str">
        <f>IF(DR67=0," ",IF(DR67/DS67*100&gt;200,"св.200",DR67/DS67))</f>
        <v/>
      </c>
    </row>
    <row r="68" spans="1:125" s="16" customFormat="1" ht="15.75" customHeight="1" outlineLevel="1">
      <c r="A68" s="15">
        <v>54</v>
      </c>
      <c r="B68" s="8" t="s">
        <v>94</v>
      </c>
      <c r="C68" s="24">
        <f t="shared" si="323"/>
        <v>4468600</v>
      </c>
      <c r="D68" s="24">
        <f t="shared" si="323"/>
        <v>395982.26</v>
      </c>
      <c r="E68" s="24">
        <f t="shared" si="324"/>
        <v>562643.38</v>
      </c>
      <c r="F68" s="25">
        <f t="shared" si="230"/>
        <v>8.8614389294186094E-2</v>
      </c>
      <c r="G68" s="25">
        <f t="shared" si="231"/>
        <v>0.70378906795277674</v>
      </c>
      <c r="H68" s="14">
        <f t="shared" si="325"/>
        <v>2798600</v>
      </c>
      <c r="I68" s="21">
        <f t="shared" si="325"/>
        <v>382989.92</v>
      </c>
      <c r="J68" s="14">
        <f t="shared" si="325"/>
        <v>390099.02999999997</v>
      </c>
      <c r="K68" s="25">
        <f t="shared" si="330"/>
        <v>0.13685053955549203</v>
      </c>
      <c r="L68" s="25">
        <f t="shared" si="331"/>
        <v>0.98177614027904658</v>
      </c>
      <c r="M68" s="33">
        <v>756600</v>
      </c>
      <c r="N68" s="33">
        <v>171783.45</v>
      </c>
      <c r="O68" s="33">
        <v>161188.12</v>
      </c>
      <c r="P68" s="25">
        <f>IF(N68&lt;=0," ",IF(M68&lt;=0," ",IF(N68/M68*100&gt;200,"СВ.200",N68/M68)))</f>
        <v>0.22704659000793023</v>
      </c>
      <c r="Q68" s="25">
        <f>IF(O68=0," ",IF(N68/O68*100&gt;200,"св.200",N68/O68))</f>
        <v>1.0657326979184323</v>
      </c>
      <c r="R68" s="33"/>
      <c r="S68" s="33"/>
      <c r="T68" s="33"/>
      <c r="U68" s="25" t="str">
        <f t="shared" si="334"/>
        <v/>
      </c>
      <c r="V68" s="25" t="str">
        <f t="shared" si="335"/>
        <v/>
      </c>
      <c r="W68" s="33">
        <v>1000</v>
      </c>
      <c r="X68" s="33"/>
      <c r="Y68" s="33"/>
      <c r="Z68" s="25" t="str">
        <f t="shared" ref="Z68" si="369">IF(X68&lt;=0," ",IF(W68&lt;=0," ",IF(X68/W68*100&gt;200,"СВ.200",X68/W68)))</f>
        <v/>
      </c>
      <c r="AA68" s="25" t="str">
        <f t="shared" ref="AA68" si="370">IF(Y68=0," ",IF(X68/Y68*100&gt;200,"св.200",X68/Y68))</f>
        <v/>
      </c>
      <c r="AB68" s="33">
        <v>710000</v>
      </c>
      <c r="AC68" s="33">
        <v>13682.41</v>
      </c>
      <c r="AD68" s="33">
        <v>63999.31</v>
      </c>
      <c r="AE68" s="25">
        <f t="shared" si="336"/>
        <v>1.9271E-2</v>
      </c>
      <c r="AF68" s="25">
        <f t="shared" si="337"/>
        <v>0.21378996117301891</v>
      </c>
      <c r="AG68" s="33">
        <v>1330000</v>
      </c>
      <c r="AH68" s="33">
        <v>197524.06</v>
      </c>
      <c r="AI68" s="33">
        <v>164911.6</v>
      </c>
      <c r="AJ68" s="25">
        <f t="shared" si="338"/>
        <v>0.14851433082706766</v>
      </c>
      <c r="AK68" s="25">
        <f t="shared" si="339"/>
        <v>1.1977572226574722</v>
      </c>
      <c r="AL68" s="33">
        <v>1000</v>
      </c>
      <c r="AM68" s="33"/>
      <c r="AN68" s="33"/>
      <c r="AO68" s="25" t="str">
        <f t="shared" si="340"/>
        <v/>
      </c>
      <c r="AP68" s="25" t="str">
        <f t="shared" si="341"/>
        <v/>
      </c>
      <c r="AQ68" s="53">
        <f t="shared" si="326"/>
        <v>1670000</v>
      </c>
      <c r="AR68" s="53">
        <f t="shared" si="327"/>
        <v>12992.34</v>
      </c>
      <c r="AS68" s="53">
        <f t="shared" si="328"/>
        <v>172544.35</v>
      </c>
      <c r="AT68" s="25">
        <f t="shared" si="342"/>
        <v>7.7798443113772453E-3</v>
      </c>
      <c r="AU68" s="25">
        <f t="shared" si="343"/>
        <v>7.5298553676199767E-2</v>
      </c>
      <c r="AV68" s="33"/>
      <c r="AW68" s="33"/>
      <c r="AX68" s="33"/>
      <c r="AY68" s="25" t="str">
        <f t="shared" si="344"/>
        <v/>
      </c>
      <c r="AZ68" s="25" t="str">
        <f t="shared" si="345"/>
        <v/>
      </c>
      <c r="BA68" s="33"/>
      <c r="BB68" s="33"/>
      <c r="BC68" s="33"/>
      <c r="BD68" s="25" t="str">
        <f t="shared" si="346"/>
        <v/>
      </c>
      <c r="BE68" s="25" t="str">
        <f t="shared" si="347"/>
        <v/>
      </c>
      <c r="BF68" s="33">
        <v>356000</v>
      </c>
      <c r="BG68" s="33">
        <v>4256.34</v>
      </c>
      <c r="BH68" s="33">
        <v>71458.16</v>
      </c>
      <c r="BI68" s="25">
        <f t="shared" si="348"/>
        <v>1.1956011235955057E-2</v>
      </c>
      <c r="BJ68" s="25">
        <f t="shared" si="349"/>
        <v>5.9564086172943717E-2</v>
      </c>
      <c r="BK68" s="33"/>
      <c r="BL68" s="33"/>
      <c r="BM68" s="33"/>
      <c r="BN68" s="25"/>
      <c r="BO68" s="25" t="str">
        <f t="shared" si="350"/>
        <v/>
      </c>
      <c r="BP68" s="33"/>
      <c r="BQ68" s="33"/>
      <c r="BR68" s="33"/>
      <c r="BS68" s="25" t="str">
        <f t="shared" si="351"/>
        <v/>
      </c>
      <c r="BT68" s="25" t="str">
        <f t="shared" si="352"/>
        <v/>
      </c>
      <c r="BU68" s="33">
        <v>410000</v>
      </c>
      <c r="BV68" s="33">
        <v>600</v>
      </c>
      <c r="BW68" s="33">
        <v>101086.19</v>
      </c>
      <c r="BX68" s="25">
        <f t="shared" si="249"/>
        <v>1.4634146341463415E-3</v>
      </c>
      <c r="BY68" s="25">
        <f t="shared" si="136"/>
        <v>5.935528878870595E-3</v>
      </c>
      <c r="BZ68" s="33">
        <v>904000</v>
      </c>
      <c r="CA68" s="33"/>
      <c r="CB68" s="33"/>
      <c r="CC68" s="25" t="str">
        <f t="shared" si="353"/>
        <v/>
      </c>
      <c r="CD68" s="25" t="str">
        <f t="shared" si="354"/>
        <v/>
      </c>
      <c r="CE68" s="24">
        <f t="shared" si="329"/>
        <v>0</v>
      </c>
      <c r="CF68" s="24">
        <f t="shared" si="329"/>
        <v>0</v>
      </c>
      <c r="CG68" s="24">
        <f t="shared" si="329"/>
        <v>0</v>
      </c>
      <c r="CH68" s="35" t="str">
        <f t="shared" si="355"/>
        <v/>
      </c>
      <c r="CI68" s="25" t="str">
        <f t="shared" si="356"/>
        <v/>
      </c>
      <c r="CJ68" s="33"/>
      <c r="CK68" s="33"/>
      <c r="CL68" s="33"/>
      <c r="CM68" s="25" t="str">
        <f t="shared" si="357"/>
        <v/>
      </c>
      <c r="CN68" s="25" t="str">
        <f t="shared" si="358"/>
        <v/>
      </c>
      <c r="CO68" s="33"/>
      <c r="CP68" s="33"/>
      <c r="CQ68" s="33"/>
      <c r="CR68" s="25" t="str">
        <f t="shared" si="359"/>
        <v/>
      </c>
      <c r="CS68" s="25" t="str">
        <f t="shared" si="360"/>
        <v/>
      </c>
      <c r="CT68" s="33"/>
      <c r="CU68" s="33"/>
      <c r="CV68" s="33"/>
      <c r="CW68" s="25" t="str">
        <f t="shared" si="143"/>
        <v/>
      </c>
      <c r="CX68" s="25" t="str">
        <f t="shared" si="144"/>
        <v/>
      </c>
      <c r="CY68" s="33"/>
      <c r="CZ68" s="33"/>
      <c r="DA68" s="33"/>
      <c r="DB68" s="25" t="str">
        <f t="shared" si="361"/>
        <v/>
      </c>
      <c r="DC68" s="25" t="str">
        <f t="shared" si="362"/>
        <v/>
      </c>
      <c r="DD68" s="33"/>
      <c r="DE68" s="33"/>
      <c r="DF68" s="33"/>
      <c r="DG68" s="25" t="str">
        <f t="shared" si="363"/>
        <v/>
      </c>
      <c r="DH68" s="25" t="str">
        <f t="shared" si="364"/>
        <v/>
      </c>
      <c r="DI68" s="33">
        <v>8136</v>
      </c>
      <c r="DJ68" s="33"/>
      <c r="DK68" s="25" t="str">
        <f t="shared" si="147"/>
        <v xml:space="preserve"> </v>
      </c>
      <c r="DL68" s="33"/>
      <c r="DM68" s="33"/>
      <c r="DN68" s="33"/>
      <c r="DO68" s="25" t="str">
        <f t="shared" si="365"/>
        <v/>
      </c>
      <c r="DP68" s="25" t="str">
        <f t="shared" si="366"/>
        <v/>
      </c>
      <c r="DQ68" s="33"/>
      <c r="DR68" s="33"/>
      <c r="DS68" s="33"/>
      <c r="DT68" s="25" t="str">
        <f t="shared" si="117"/>
        <v xml:space="preserve"> </v>
      </c>
      <c r="DU68" s="25" t="str">
        <f t="shared" ref="DU68:DU81" si="371">IF(DS68=0," ",IF(DR68/DS68*100&gt;200,"св.200",DR68/DS68))</f>
        <v xml:space="preserve"> </v>
      </c>
    </row>
    <row r="69" spans="1:125" s="18" customFormat="1" ht="15.75" hidden="1">
      <c r="A69" s="17"/>
      <c r="B69" s="7" t="s">
        <v>131</v>
      </c>
      <c r="C69" s="28">
        <f>SUM(C70:C74)</f>
        <v>13690673.960000001</v>
      </c>
      <c r="D69" s="28">
        <f t="shared" ref="D69:E69" si="372">SUM(D70:D74)</f>
        <v>3222843.8699999996</v>
      </c>
      <c r="E69" s="28">
        <f t="shared" si="372"/>
        <v>3090251.3900000006</v>
      </c>
      <c r="F69" s="23">
        <f t="shared" si="230"/>
        <v>0.23540432555885651</v>
      </c>
      <c r="G69" s="23">
        <f t="shared" si="231"/>
        <v>1.0429066969855805</v>
      </c>
      <c r="H69" s="22">
        <f t="shared" ref="H69:J69" si="373">SUM(H70:H74)</f>
        <v>13518678</v>
      </c>
      <c r="I69" s="43">
        <f>SUM(I70:I74)</f>
        <v>3217616.51</v>
      </c>
      <c r="J69" s="22">
        <f t="shared" si="373"/>
        <v>3088852.7700000005</v>
      </c>
      <c r="K69" s="23">
        <f t="shared" ref="K69:K94" si="374">IF(I69&lt;=0," ",IF(I69/H69*100&gt;200,"СВ.200",I69/H69))</f>
        <v>0.23801265996571558</v>
      </c>
      <c r="L69" s="23">
        <f t="shared" ref="L69:L127" si="375">IF(J69=0," ",IF(I69/J69*100&gt;200,"св.200",I69/J69))</f>
        <v>1.0416865903258961</v>
      </c>
      <c r="M69" s="56">
        <f>SUM(M70:M74)</f>
        <v>11654330</v>
      </c>
      <c r="N69" s="56">
        <f>SUM(N70:N74)</f>
        <v>2930067.1599999997</v>
      </c>
      <c r="O69" s="56">
        <f>SUM(O70:O74)</f>
        <v>2791190.5900000003</v>
      </c>
      <c r="P69" s="23">
        <f t="shared" ref="P69:P94" si="376">IF(N69&lt;=0," ",IF(M69&lt;=0," ",IF(N69/M69*100&gt;200,"СВ.200",N69/M69)))</f>
        <v>0.2514144665544909</v>
      </c>
      <c r="Q69" s="23">
        <f t="shared" ref="Q69:Q127" si="377">IF(O69=0," ",IF(N69/O69*100&gt;200,"св.200",N69/O69))</f>
        <v>1.0497553160638877</v>
      </c>
      <c r="R69" s="56">
        <f>SUM(R70:R74)</f>
        <v>502663</v>
      </c>
      <c r="S69" s="56">
        <f>SUM(S70:S74)</f>
        <v>121609.13</v>
      </c>
      <c r="T69" s="56">
        <f>SUM(T70:T74)</f>
        <v>124429.49</v>
      </c>
      <c r="U69" s="23">
        <f t="shared" ref="U69:U94" si="378">IF(S69&lt;=0," ",IF(R69&lt;=0," ",IF(S69/R69*100&gt;200,"СВ.200",S69/R69)))</f>
        <v>0.24192974219307967</v>
      </c>
      <c r="V69" s="23">
        <f t="shared" ref="V69:V123" si="379">IF(T69=0," ",IF(S69/T69*100&gt;200,"св.200",S69/T69))</f>
        <v>0.97733366905224794</v>
      </c>
      <c r="W69" s="56">
        <f>SUM(W70:W74)</f>
        <v>98200</v>
      </c>
      <c r="X69" s="56">
        <f>SUM(X70:X74)</f>
        <v>6815.3099999999995</v>
      </c>
      <c r="Y69" s="56">
        <f>SUM(Y70:Y74)</f>
        <v>33445.75</v>
      </c>
      <c r="Z69" s="23">
        <f t="shared" ref="Z69:Z92" si="380">IF(X69&lt;=0," ",IF(W69&lt;=0," ",IF(X69/W69*100&gt;200,"СВ.200",X69/W69)))</f>
        <v>6.9402342158859459E-2</v>
      </c>
      <c r="AA69" s="23">
        <f t="shared" ref="AA69:AA123" si="381">IF(Y69=0," ",IF(X69/Y69*100&gt;200,"св.200",X69/Y69))</f>
        <v>0.20377207866470326</v>
      </c>
      <c r="AB69" s="56">
        <f>SUM(AB70:AB74)</f>
        <v>166000</v>
      </c>
      <c r="AC69" s="56">
        <f>SUM(AC70:AC74)</f>
        <v>27299.06</v>
      </c>
      <c r="AD69" s="56">
        <f>SUM(AD70:AD74)</f>
        <v>15546.11</v>
      </c>
      <c r="AE69" s="23">
        <f t="shared" ref="AE69:AE94" si="382">IF(AC69&lt;=0," ",IF(AB69&lt;=0," ",IF(AC69/AB69*100&gt;200,"СВ.200",AC69/AB69)))</f>
        <v>0.16445216867469881</v>
      </c>
      <c r="AF69" s="23">
        <f t="shared" ref="AF69:AF127" si="383">IF(AD69=0," ",IF(AC69/AD69*100&gt;200,"св.200",AC69/AD69))</f>
        <v>1.7560058432623982</v>
      </c>
      <c r="AG69" s="56">
        <f>SUM(AG70:AG74)</f>
        <v>1097485</v>
      </c>
      <c r="AH69" s="56">
        <f>SUM(AH70:AH74)</f>
        <v>131825.85</v>
      </c>
      <c r="AI69" s="56">
        <f>SUM(AI70:AI74)</f>
        <v>124240.82999999999</v>
      </c>
      <c r="AJ69" s="23">
        <f t="shared" ref="AJ69:AJ94" si="384">IF(AH69&lt;=0," ",IF(AG69&lt;=0," ",IF(AH69/AG69*100&gt;200,"СВ.200",AH69/AG69)))</f>
        <v>0.12011631138466586</v>
      </c>
      <c r="AK69" s="23">
        <f t="shared" ref="AK69:AK127" si="385">IF(AI69=0," ",IF(AH69/AI69*100&gt;200,"св.200",AH69/AI69))</f>
        <v>1.0610509443634595</v>
      </c>
      <c r="AL69" s="56">
        <f>SUM(AL70:AL74)</f>
        <v>0</v>
      </c>
      <c r="AM69" s="56">
        <f>SUM(AM70:AM74)</f>
        <v>0</v>
      </c>
      <c r="AN69" s="56">
        <f>SUM(AN70:AN74)</f>
        <v>0</v>
      </c>
      <c r="AO69" s="23" t="str">
        <f t="shared" si="298"/>
        <v xml:space="preserve"> </v>
      </c>
      <c r="AP69" s="23" t="str">
        <f t="shared" ref="AP69:AP127" si="386">IF(AN69=0," ",IF(AM69/AN69*100&gt;200,"св.200",AM69/AN69))</f>
        <v xml:space="preserve"> </v>
      </c>
      <c r="AQ69" s="56">
        <f>SUM(AQ70:AQ74)</f>
        <v>171995.96</v>
      </c>
      <c r="AR69" s="56">
        <f t="shared" ref="AR69:AS69" si="387">SUM(AR70:AR74)</f>
        <v>5227.3600000000006</v>
      </c>
      <c r="AS69" s="56">
        <f t="shared" si="387"/>
        <v>1398.62</v>
      </c>
      <c r="AT69" s="23">
        <f t="shared" si="103"/>
        <v>3.0392341773609107E-2</v>
      </c>
      <c r="AU69" s="23" t="str">
        <f t="shared" si="128"/>
        <v>св.200</v>
      </c>
      <c r="AV69" s="56">
        <f>SUM(AV70:AV74)</f>
        <v>80000</v>
      </c>
      <c r="AW69" s="56">
        <f>SUM(AW70:AW74)</f>
        <v>57.93</v>
      </c>
      <c r="AX69" s="56">
        <f>SUM(AX70:AX74)</f>
        <v>97.63</v>
      </c>
      <c r="AY69" s="23">
        <f t="shared" ref="AY69:AY94" si="388">IF(AW69&lt;=0," ",IF(AV69&lt;=0," ",IF(AW69/AV69*100&gt;200,"СВ.200",AW69/AV69)))</f>
        <v>7.2412499999999994E-4</v>
      </c>
      <c r="AZ69" s="23">
        <f t="shared" ref="AZ69:AZ127" si="389">IF(AX69=0," ",IF(AW69/AX69*100&gt;200,"св.200",AW69/AX69))</f>
        <v>0.593362695892656</v>
      </c>
      <c r="BA69" s="56">
        <f>SUM(BA70:BA74)</f>
        <v>4395.96</v>
      </c>
      <c r="BB69" s="56">
        <f>SUM(BB70:BB74)</f>
        <v>0</v>
      </c>
      <c r="BC69" s="56">
        <f>SUM(BC70:BC74)</f>
        <v>0</v>
      </c>
      <c r="BD69" s="23" t="str">
        <f t="shared" ref="BD69:BD127" si="390">IF(BB69&lt;=0," ",IF(BA69&lt;=0," ",IF(BB69/BA69*100&gt;200,"СВ.200",BB69/BA69)))</f>
        <v xml:space="preserve"> </v>
      </c>
      <c r="BE69" s="23" t="str">
        <f t="shared" ref="BE69:BE127" si="391">IF(BC69=0," ",IF(BB69/BC69*100&gt;200,"св.200",BB69/BC69))</f>
        <v xml:space="preserve"> </v>
      </c>
      <c r="BF69" s="56">
        <f>SUM(BF70:BF74)</f>
        <v>0</v>
      </c>
      <c r="BG69" s="56">
        <f>SUM(BG70:BG74)</f>
        <v>0</v>
      </c>
      <c r="BH69" s="56">
        <f>SUM(BH70:BH74)</f>
        <v>0</v>
      </c>
      <c r="BI69" s="23" t="str">
        <f t="shared" ref="BI69:BI94" si="392">IF(BG69&lt;=0," ",IF(BF69&lt;=0," ",IF(BG69/BF69*100&gt;200,"СВ.200",BG69/BF69)))</f>
        <v xml:space="preserve"> </v>
      </c>
      <c r="BJ69" s="23" t="str">
        <f t="shared" ref="BJ69:BJ127" si="393">IF(BH69=0," ",IF(BG69/BH69*100&gt;200,"св.200",BG69/BH69))</f>
        <v xml:space="preserve"> </v>
      </c>
      <c r="BK69" s="56">
        <f>SUM(BK70:BK74)</f>
        <v>16600</v>
      </c>
      <c r="BL69" s="56">
        <f>SUM(BL70:BL74)</f>
        <v>0</v>
      </c>
      <c r="BM69" s="56">
        <f>SUM(BM70:BM74)</f>
        <v>0</v>
      </c>
      <c r="BN69" s="23" t="str">
        <f t="shared" ref="BN69:BN80" si="394">IF(BL69&lt;=0," ",IF(BK69&lt;=0," ",IF(BL69/BK69*100&gt;200,"СВ.200",BL69/BK69)))</f>
        <v xml:space="preserve"> </v>
      </c>
      <c r="BO69" s="23" t="str">
        <f t="shared" ref="BO69:BO127" si="395">IF(BM69=0," ",IF(BL69/BM69*100&gt;200,"св.200",BL69/BM69))</f>
        <v xml:space="preserve"> </v>
      </c>
      <c r="BP69" s="56">
        <f>SUM(BP70:BP74)</f>
        <v>10000</v>
      </c>
      <c r="BQ69" s="56">
        <f>SUM(BQ70:BQ74)</f>
        <v>5169.43</v>
      </c>
      <c r="BR69" s="56">
        <f>SUM(BR70:BR74)</f>
        <v>1300.99</v>
      </c>
      <c r="BS69" s="23">
        <f t="shared" ref="BS69:BS94" si="396">IF(BQ69&lt;=0," ",IF(BP69&lt;=0," ",IF(BQ69/BP69*100&gt;200,"СВ.200",BQ69/BP69)))</f>
        <v>0.51694300000000004</v>
      </c>
      <c r="BT69" s="23" t="str">
        <f t="shared" ref="BT69:BT123" si="397">IF(BR69=0," ",IF(BQ69/BR69*100&gt;200,"св.200",BQ69/BR69))</f>
        <v>св.200</v>
      </c>
      <c r="BU69" s="56">
        <f>SUM(BU70:BU74)</f>
        <v>26000</v>
      </c>
      <c r="BV69" s="56">
        <f>SUM(BV70:BV74)</f>
        <v>0</v>
      </c>
      <c r="BW69" s="56">
        <f>SUM(BW70:BW74)</f>
        <v>0</v>
      </c>
      <c r="BX69" s="23" t="str">
        <f t="shared" ref="BX69:BX87" si="398">IF(BV69&lt;=0," ",IF(BU69&lt;=0," ",IF(BV69/BU69*100&gt;200,"СВ.200",BV69/BU69)))</f>
        <v xml:space="preserve"> </v>
      </c>
      <c r="BY69" s="23" t="str">
        <f t="shared" ref="BY69:BY125" si="399">IF(BW69=0," ",IF(BV69/BW69*100&gt;200,"св.200",BV69/BW69))</f>
        <v xml:space="preserve"> </v>
      </c>
      <c r="BZ69" s="56">
        <f>SUM(BZ70:BZ74)</f>
        <v>0</v>
      </c>
      <c r="CA69" s="56">
        <f>SUM(CA70:CA74)</f>
        <v>0</v>
      </c>
      <c r="CB69" s="56">
        <f>SUM(CB70:CB74)</f>
        <v>0</v>
      </c>
      <c r="CC69" s="23" t="str">
        <f t="shared" si="288"/>
        <v xml:space="preserve"> </v>
      </c>
      <c r="CD69" s="23" t="str">
        <f t="shared" ref="CD69:CD127" si="400">IF(CB69=0," ",IF(CA69/CB69*100&gt;200,"св.200",CA69/CB69))</f>
        <v xml:space="preserve"> </v>
      </c>
      <c r="CE69" s="28">
        <f>SUM(CE70:CE74)</f>
        <v>35000</v>
      </c>
      <c r="CF69" s="28">
        <f t="shared" ref="CF69:CG69" si="401">SUM(CF70:CF74)</f>
        <v>0</v>
      </c>
      <c r="CG69" s="28">
        <f t="shared" si="401"/>
        <v>0</v>
      </c>
      <c r="CH69" s="23" t="str">
        <f t="shared" ref="CH69:CH127" si="402">IF(CF69&lt;=0," ",IF(CE69&lt;=0," ",IF(CF69/CE69*100&gt;200,"СВ.200",CF69/CE69)))</f>
        <v xml:space="preserve"> </v>
      </c>
      <c r="CI69" s="23" t="str">
        <f>IF(CF69=0," ",IF(CF69/CG69*100&gt;200,"св.200",CF69/CG69))</f>
        <v xml:space="preserve"> </v>
      </c>
      <c r="CJ69" s="56">
        <f>SUM(CJ70:CJ74)</f>
        <v>35000</v>
      </c>
      <c r="CK69" s="56">
        <f>SUM(CK70:CK74)</f>
        <v>0</v>
      </c>
      <c r="CL69" s="56">
        <f>SUM(CL70:CL74)</f>
        <v>0</v>
      </c>
      <c r="CM69" s="23" t="str">
        <f t="shared" ref="CM69:CM127" si="403">IF(CK69&lt;=0," ",IF(CJ69&lt;=0," ",IF(CK69/CJ69*100&gt;200,"СВ.200",CK69/CJ69)))</f>
        <v xml:space="preserve"> </v>
      </c>
      <c r="CN69" s="23" t="str">
        <f>IF(CK69=0," ",IF(CK69/CL69*100&gt;200,"св.200",CK69/CL69))</f>
        <v xml:space="preserve"> </v>
      </c>
      <c r="CO69" s="56">
        <f>SUM(CO70:CO74)</f>
        <v>0</v>
      </c>
      <c r="CP69" s="56">
        <f>SUM(CP70:CP74)</f>
        <v>0</v>
      </c>
      <c r="CQ69" s="56">
        <f>SUM(CQ70:CQ74)</f>
        <v>0</v>
      </c>
      <c r="CR69" s="23" t="str">
        <f t="shared" ref="CR69:CR127" si="404">IF(CP69&lt;=0," ",IF(CO69&lt;=0," ",IF(CP69/CO69*100&gt;200,"СВ.200",CP69/CO69)))</f>
        <v xml:space="preserve"> </v>
      </c>
      <c r="CS69" s="23" t="str">
        <f t="shared" ref="CS69:CS127" si="405">IF(CQ69=0," ",IF(CP69/CQ69*100&gt;200,"св.200",CP69/CQ69))</f>
        <v xml:space="preserve"> </v>
      </c>
      <c r="CT69" s="56">
        <f>SUM(CT70:CT74)</f>
        <v>0</v>
      </c>
      <c r="CU69" s="56">
        <f>SUM(CU70:CU74)</f>
        <v>0</v>
      </c>
      <c r="CV69" s="56">
        <f>SUM(CV70:CV74)</f>
        <v>0</v>
      </c>
      <c r="CW69" s="45" t="str">
        <f t="shared" si="143"/>
        <v xml:space="preserve"> </v>
      </c>
      <c r="CX69" s="45" t="str">
        <f t="shared" si="144"/>
        <v xml:space="preserve"> </v>
      </c>
      <c r="CY69" s="56">
        <f>SUM(CY70:CY74)</f>
        <v>0</v>
      </c>
      <c r="CZ69" s="56">
        <f>SUM(CZ70:CZ74)</f>
        <v>0</v>
      </c>
      <c r="DA69" s="56">
        <f>SUM(DA70:DA74)</f>
        <v>0</v>
      </c>
      <c r="DB69" s="23" t="str">
        <f t="shared" ref="DB69:DB94" si="406">IF(CZ69&lt;=0," ",IF(CY69&lt;=0," ",IF(CZ69/CY69*100&gt;200,"СВ.200",CZ69/CY69)))</f>
        <v xml:space="preserve"> </v>
      </c>
      <c r="DC69" s="23" t="str">
        <f t="shared" ref="DC69:DC127" si="407">IF(DA69=0," ",IF(CZ69/DA69*100&gt;200,"св.200",CZ69/DA69))</f>
        <v xml:space="preserve"> </v>
      </c>
      <c r="DD69" s="56">
        <f>SUM(DD70:DD74)</f>
        <v>0</v>
      </c>
      <c r="DE69" s="56">
        <f>SUM(DE70:DE74)</f>
        <v>0</v>
      </c>
      <c r="DF69" s="56">
        <f>SUM(DF70:DF74)</f>
        <v>0</v>
      </c>
      <c r="DG69" s="23" t="str">
        <f t="shared" ref="DG69:DG94" si="408">IF(DE69&lt;=0," ",IF(DD69&lt;=0," ",IF(DE69/DD69*100&gt;200,"СВ.200",DE69/DD69)))</f>
        <v xml:space="preserve"> </v>
      </c>
      <c r="DH69" s="23" t="str">
        <f t="shared" ref="DH69:DH128" si="409">IF(DF69=0," ",IF(DE69/DF69*100&gt;200,"св.200",DE69/DF69))</f>
        <v xml:space="preserve"> </v>
      </c>
      <c r="DI69" s="56">
        <f>SUM(DI70:DI74)</f>
        <v>0</v>
      </c>
      <c r="DJ69" s="56">
        <f>SUM(DJ70:DJ74)</f>
        <v>0</v>
      </c>
      <c r="DK69" s="23" t="str">
        <f t="shared" ref="DK69:DK121" si="410">IF(DJ69=0," ",IF(DI69/DJ69*100&gt;200,"св.200",DI69/DJ69))</f>
        <v xml:space="preserve"> </v>
      </c>
      <c r="DL69" s="56">
        <f>SUM(DL70:DL74)</f>
        <v>0</v>
      </c>
      <c r="DM69" s="56">
        <f>SUM(DM70:DM74)</f>
        <v>0</v>
      </c>
      <c r="DN69" s="56">
        <f>SUM(DN70:DN74)</f>
        <v>0</v>
      </c>
      <c r="DO69" s="23" t="str">
        <f t="shared" ref="DO69:DO94" si="411">IF(DM69&lt;=0," ",IF(DL69&lt;=0," ",IF(DM69/DL69*100&gt;200,"СВ.200",DM69/DL69)))</f>
        <v xml:space="preserve"> </v>
      </c>
      <c r="DP69" s="23" t="str">
        <f t="shared" ref="DP69:DP121" si="412">IF(DN69=0," ",IF(DM69/DN69*100&gt;200,"св.200",DM69/DN69))</f>
        <v xml:space="preserve"> </v>
      </c>
      <c r="DQ69" s="56">
        <f>SUM(DQ70:DQ74)</f>
        <v>0</v>
      </c>
      <c r="DR69" s="56">
        <f>SUM(DR70:DR74)</f>
        <v>0</v>
      </c>
      <c r="DS69" s="56">
        <f>SUM(DS70:DS74)</f>
        <v>0</v>
      </c>
      <c r="DT69" s="23" t="str">
        <f t="shared" si="117"/>
        <v xml:space="preserve"> </v>
      </c>
      <c r="DU69" s="23" t="str">
        <f t="shared" si="371"/>
        <v xml:space="preserve"> </v>
      </c>
    </row>
    <row r="70" spans="1:125" s="16" customFormat="1" ht="15.75" hidden="1" customHeight="1" outlineLevel="1">
      <c r="A70" s="15">
        <v>55</v>
      </c>
      <c r="B70" s="8" t="s">
        <v>108</v>
      </c>
      <c r="C70" s="24">
        <f t="shared" ref="C70:D74" si="413">H70+AQ70</f>
        <v>12554448</v>
      </c>
      <c r="D70" s="24">
        <f t="shared" si="413"/>
        <v>3081584.04</v>
      </c>
      <c r="E70" s="24">
        <f t="shared" ref="E70:E74" si="414">J70+AS70</f>
        <v>2938097.1800000006</v>
      </c>
      <c r="F70" s="25">
        <f t="shared" ref="F70:F101" si="415">IF(D70&lt;=0," ",IF(D70/C70*100&gt;200,"СВ.200",D70/C70))</f>
        <v>0.24545754938807346</v>
      </c>
      <c r="G70" s="25">
        <f t="shared" ref="G70:G101" si="416">IF(E70=0," ",IF(D70/E70*100&gt;200,"св.200",D70/E70))</f>
        <v>1.0488366623734342</v>
      </c>
      <c r="H70" s="14">
        <f t="shared" ref="H70:J74" si="417">W70++AG70+M70+AB70+AL70+R70</f>
        <v>12386848</v>
      </c>
      <c r="I70" s="21">
        <f t="shared" si="417"/>
        <v>3076356.68</v>
      </c>
      <c r="J70" s="14">
        <f t="shared" si="417"/>
        <v>2936698.5600000005</v>
      </c>
      <c r="K70" s="25">
        <f t="shared" si="374"/>
        <v>0.24835669897620447</v>
      </c>
      <c r="L70" s="25">
        <f t="shared" si="375"/>
        <v>1.0475561645659675</v>
      </c>
      <c r="M70" s="33">
        <v>11307200</v>
      </c>
      <c r="N70" s="33">
        <v>2848586.06</v>
      </c>
      <c r="O70" s="33">
        <v>2700920.2</v>
      </c>
      <c r="P70" s="25">
        <f t="shared" si="376"/>
        <v>0.25192674225272393</v>
      </c>
      <c r="Q70" s="25">
        <f t="shared" si="377"/>
        <v>1.054672426086487</v>
      </c>
      <c r="R70" s="33">
        <v>502663</v>
      </c>
      <c r="S70" s="33">
        <v>121609.13</v>
      </c>
      <c r="T70" s="33">
        <v>124429.49</v>
      </c>
      <c r="U70" s="25">
        <f t="shared" si="378"/>
        <v>0.24192974219307967</v>
      </c>
      <c r="V70" s="25">
        <f t="shared" si="379"/>
        <v>0.97733366905224794</v>
      </c>
      <c r="W70" s="33">
        <v>22000</v>
      </c>
      <c r="X70" s="33">
        <v>5203</v>
      </c>
      <c r="Y70" s="33">
        <v>22787</v>
      </c>
      <c r="Z70" s="25">
        <f t="shared" si="380"/>
        <v>0.23649999999999999</v>
      </c>
      <c r="AA70" s="25">
        <f t="shared" si="381"/>
        <v>0.22833194365208231</v>
      </c>
      <c r="AB70" s="33">
        <v>55000</v>
      </c>
      <c r="AC70" s="33">
        <v>9351.68</v>
      </c>
      <c r="AD70" s="33">
        <v>2817.17</v>
      </c>
      <c r="AE70" s="25">
        <f t="shared" si="382"/>
        <v>0.17003054545454546</v>
      </c>
      <c r="AF70" s="25" t="str">
        <f t="shared" si="383"/>
        <v>св.200</v>
      </c>
      <c r="AG70" s="33">
        <v>499985</v>
      </c>
      <c r="AH70" s="33">
        <v>91606.81</v>
      </c>
      <c r="AI70" s="33">
        <v>85744.7</v>
      </c>
      <c r="AJ70" s="25">
        <f t="shared" si="384"/>
        <v>0.18321911657349721</v>
      </c>
      <c r="AK70" s="25">
        <f t="shared" si="385"/>
        <v>1.0683670244341632</v>
      </c>
      <c r="AL70" s="33"/>
      <c r="AM70" s="33"/>
      <c r="AN70" s="33"/>
      <c r="AO70" s="25" t="str">
        <f t="shared" si="298"/>
        <v xml:space="preserve"> </v>
      </c>
      <c r="AP70" s="25" t="str">
        <f t="shared" si="386"/>
        <v xml:space="preserve"> </v>
      </c>
      <c r="AQ70" s="53">
        <f t="shared" ref="AQ70:AQ74" si="418">AV70+BA70+BF70+BK70+BP70+BU70+BZ70+CE70+CY70+DD70+DL70+CT70+DQ70</f>
        <v>167600</v>
      </c>
      <c r="AR70" s="53">
        <f t="shared" ref="AR70:AR74" si="419">AW70+BB70+BG70+BL70+BQ70+BV70+CA70+CF70+CZ70+DE70+DM70+CU70+DI70+DR70</f>
        <v>5227.3600000000006</v>
      </c>
      <c r="AS70" s="53">
        <f t="shared" ref="AS70:AS74" si="420">AX70+BC70+BH70+BM70+BR70+BW70+CB70+CG70+DA70+DF70+DN70+CV70+DJ70</f>
        <v>1398.62</v>
      </c>
      <c r="AT70" s="25">
        <f t="shared" ref="AT70:AT132" si="421">IF(AR70&lt;=0," ",IF(AQ70&lt;=0," ",IF(AR70/AQ70*100&gt;200,"СВ.200",AR70/AQ70)))</f>
        <v>3.1189498806682581E-2</v>
      </c>
      <c r="AU70" s="25" t="str">
        <f t="shared" si="128"/>
        <v>св.200</v>
      </c>
      <c r="AV70" s="33">
        <v>80000</v>
      </c>
      <c r="AW70" s="33">
        <v>57.93</v>
      </c>
      <c r="AX70" s="33">
        <v>97.63</v>
      </c>
      <c r="AY70" s="25">
        <f t="shared" si="388"/>
        <v>7.2412499999999994E-4</v>
      </c>
      <c r="AZ70" s="25">
        <f t="shared" si="389"/>
        <v>0.593362695892656</v>
      </c>
      <c r="BA70" s="33"/>
      <c r="BB70" s="33"/>
      <c r="BC70" s="33"/>
      <c r="BD70" s="25" t="str">
        <f t="shared" si="390"/>
        <v xml:space="preserve"> </v>
      </c>
      <c r="BE70" s="25" t="str">
        <f t="shared" si="391"/>
        <v xml:space="preserve"> </v>
      </c>
      <c r="BF70" s="33"/>
      <c r="BG70" s="33"/>
      <c r="BH70" s="33"/>
      <c r="BI70" s="25" t="str">
        <f t="shared" si="392"/>
        <v xml:space="preserve"> </v>
      </c>
      <c r="BJ70" s="25" t="str">
        <f t="shared" si="393"/>
        <v xml:space="preserve"> </v>
      </c>
      <c r="BK70" s="33">
        <v>16600</v>
      </c>
      <c r="BL70" s="33"/>
      <c r="BM70" s="33"/>
      <c r="BN70" s="25" t="str">
        <f t="shared" si="394"/>
        <v xml:space="preserve"> </v>
      </c>
      <c r="BO70" s="25" t="str">
        <f t="shared" si="395"/>
        <v xml:space="preserve"> </v>
      </c>
      <c r="BP70" s="33">
        <v>10000</v>
      </c>
      <c r="BQ70" s="33">
        <v>5169.43</v>
      </c>
      <c r="BR70" s="33">
        <v>1300.99</v>
      </c>
      <c r="BS70" s="25">
        <f t="shared" si="396"/>
        <v>0.51694300000000004</v>
      </c>
      <c r="BT70" s="25" t="str">
        <f t="shared" si="397"/>
        <v>св.200</v>
      </c>
      <c r="BU70" s="33">
        <v>26000</v>
      </c>
      <c r="BV70" s="33"/>
      <c r="BW70" s="33"/>
      <c r="BX70" s="25" t="str">
        <f t="shared" si="398"/>
        <v xml:space="preserve"> </v>
      </c>
      <c r="BY70" s="25" t="str">
        <f t="shared" si="399"/>
        <v xml:space="preserve"> </v>
      </c>
      <c r="BZ70" s="33"/>
      <c r="CA70" s="33"/>
      <c r="CB70" s="33"/>
      <c r="CC70" s="25" t="str">
        <f t="shared" si="288"/>
        <v xml:space="preserve"> </v>
      </c>
      <c r="CD70" s="25" t="str">
        <f t="shared" si="400"/>
        <v xml:space="preserve"> </v>
      </c>
      <c r="CE70" s="24">
        <f t="shared" ref="CE70:CG74" si="422">CJ70+CO70</f>
        <v>35000</v>
      </c>
      <c r="CF70" s="24">
        <f t="shared" si="422"/>
        <v>0</v>
      </c>
      <c r="CG70" s="24">
        <f t="shared" si="422"/>
        <v>0</v>
      </c>
      <c r="CH70" s="25" t="str">
        <f>IF(CF70&lt;=0," ",IF(CE70&lt;=0," ",IF(CF70/CE70*100&gt;200,"СВ.200",CF70/CE70)))</f>
        <v xml:space="preserve"> </v>
      </c>
      <c r="CI70" s="25" t="str">
        <f>IF(CF70=0," ",IF(CF70/CG70*100&gt;200,"св.200",CF70/CG70))</f>
        <v xml:space="preserve"> </v>
      </c>
      <c r="CJ70" s="33">
        <v>35000</v>
      </c>
      <c r="CK70" s="33"/>
      <c r="CL70" s="33"/>
      <c r="CM70" s="25" t="str">
        <f t="shared" si="403"/>
        <v xml:space="preserve"> </v>
      </c>
      <c r="CN70" s="25" t="str">
        <f>IF(CK70=0," ",IF(CK70/CL70*100&gt;200,"св.200",CK70/CL70))</f>
        <v xml:space="preserve"> </v>
      </c>
      <c r="CO70" s="33"/>
      <c r="CP70" s="33"/>
      <c r="CQ70" s="33"/>
      <c r="CR70" s="25" t="str">
        <f t="shared" si="404"/>
        <v xml:space="preserve"> </v>
      </c>
      <c r="CS70" s="25" t="str">
        <f t="shared" si="405"/>
        <v xml:space="preserve"> </v>
      </c>
      <c r="CT70" s="33"/>
      <c r="CU70" s="33"/>
      <c r="CV70" s="33"/>
      <c r="CW70" s="25" t="str">
        <f t="shared" si="143"/>
        <v xml:space="preserve"> </v>
      </c>
      <c r="CX70" s="25" t="str">
        <f t="shared" si="144"/>
        <v xml:space="preserve"> </v>
      </c>
      <c r="CY70" s="33"/>
      <c r="CZ70" s="33"/>
      <c r="DA70" s="33"/>
      <c r="DB70" s="25" t="str">
        <f t="shared" si="406"/>
        <v xml:space="preserve"> </v>
      </c>
      <c r="DC70" s="25" t="str">
        <f t="shared" si="407"/>
        <v xml:space="preserve"> </v>
      </c>
      <c r="DD70" s="33"/>
      <c r="DE70" s="33"/>
      <c r="DF70" s="33"/>
      <c r="DG70" s="25" t="str">
        <f t="shared" si="408"/>
        <v xml:space="preserve"> </v>
      </c>
      <c r="DH70" s="25" t="str">
        <f t="shared" si="409"/>
        <v xml:space="preserve"> </v>
      </c>
      <c r="DI70" s="33"/>
      <c r="DJ70" s="33"/>
      <c r="DK70" s="25" t="str">
        <f t="shared" si="410"/>
        <v xml:space="preserve"> </v>
      </c>
      <c r="DL70" s="33"/>
      <c r="DM70" s="33"/>
      <c r="DN70" s="33"/>
      <c r="DO70" s="25" t="str">
        <f t="shared" si="411"/>
        <v xml:space="preserve"> </v>
      </c>
      <c r="DP70" s="25" t="str">
        <f t="shared" si="412"/>
        <v xml:space="preserve"> </v>
      </c>
      <c r="DQ70" s="33"/>
      <c r="DR70" s="33"/>
      <c r="DS70" s="33"/>
      <c r="DT70" s="25" t="str">
        <f t="shared" ref="DT70:DT81" si="423">IF(DR70&lt;=0," ",IF(DQ70&lt;=0," ",IF(DR70/DQ70*100&gt;200,"СВ.200",DR70/DQ70)))</f>
        <v xml:space="preserve"> </v>
      </c>
      <c r="DU70" s="25" t="str">
        <f t="shared" si="371"/>
        <v xml:space="preserve"> </v>
      </c>
    </row>
    <row r="71" spans="1:125" s="16" customFormat="1" ht="15" hidden="1" customHeight="1" outlineLevel="1">
      <c r="A71" s="15">
        <f>A70+1</f>
        <v>56</v>
      </c>
      <c r="B71" s="8" t="s">
        <v>90</v>
      </c>
      <c r="C71" s="24">
        <f t="shared" si="413"/>
        <v>134395.96</v>
      </c>
      <c r="D71" s="24">
        <f t="shared" si="413"/>
        <v>8534.42</v>
      </c>
      <c r="E71" s="24">
        <f t="shared" si="414"/>
        <v>19516.43</v>
      </c>
      <c r="F71" s="25">
        <f t="shared" si="415"/>
        <v>6.3502057651137728E-2</v>
      </c>
      <c r="G71" s="25">
        <f t="shared" si="416"/>
        <v>0.43729411577834676</v>
      </c>
      <c r="H71" s="14">
        <f t="shared" si="417"/>
        <v>130000</v>
      </c>
      <c r="I71" s="21">
        <f t="shared" si="417"/>
        <v>8534.42</v>
      </c>
      <c r="J71" s="14">
        <f t="shared" si="417"/>
        <v>19516.43</v>
      </c>
      <c r="K71" s="25">
        <f t="shared" si="374"/>
        <v>6.5649384615384609E-2</v>
      </c>
      <c r="L71" s="25">
        <f t="shared" si="375"/>
        <v>0.43729411577834676</v>
      </c>
      <c r="M71" s="33">
        <v>20000</v>
      </c>
      <c r="N71" s="33">
        <v>2918.62</v>
      </c>
      <c r="O71" s="33">
        <v>5952.4</v>
      </c>
      <c r="P71" s="25">
        <f t="shared" si="376"/>
        <v>0.14593100000000001</v>
      </c>
      <c r="Q71" s="25">
        <f t="shared" si="377"/>
        <v>0.49032659095490894</v>
      </c>
      <c r="R71" s="33"/>
      <c r="S71" s="33"/>
      <c r="T71" s="33"/>
      <c r="U71" s="25" t="str">
        <f t="shared" si="378"/>
        <v xml:space="preserve"> </v>
      </c>
      <c r="V71" s="25" t="str">
        <f t="shared" ref="V71:V74" si="424">IF(S71=0," ",IF(S71/T71*100&gt;200,"св.200",S71/T71))</f>
        <v xml:space="preserve"> </v>
      </c>
      <c r="W71" s="33">
        <v>15000</v>
      </c>
      <c r="X71" s="33">
        <v>1575.9</v>
      </c>
      <c r="Y71" s="33"/>
      <c r="Z71" s="25">
        <f t="shared" ref="Z71:Z74" si="425">IF(X71&lt;=0," ",IF(W71&lt;=0," ",IF(X71/W71*100&gt;200,"СВ.200",X71/W71)))</f>
        <v>0.10506</v>
      </c>
      <c r="AA71" s="25" t="str">
        <f t="shared" ref="AA71:AA74" si="426">IF(Y71=0," ",IF(X71/Y71*100&gt;200,"св.200",X71/Y71))</f>
        <v xml:space="preserve"> </v>
      </c>
      <c r="AB71" s="33">
        <v>6000</v>
      </c>
      <c r="AC71" s="33">
        <v>374.79</v>
      </c>
      <c r="AD71" s="33">
        <v>6325.03</v>
      </c>
      <c r="AE71" s="25">
        <f t="shared" si="382"/>
        <v>6.2465000000000007E-2</v>
      </c>
      <c r="AF71" s="25">
        <f t="shared" si="383"/>
        <v>5.9255054916735578E-2</v>
      </c>
      <c r="AG71" s="33">
        <v>89000</v>
      </c>
      <c r="AH71" s="33">
        <v>3665.11</v>
      </c>
      <c r="AI71" s="33">
        <v>7239</v>
      </c>
      <c r="AJ71" s="25">
        <f t="shared" si="384"/>
        <v>4.1181011235955058E-2</v>
      </c>
      <c r="AK71" s="25">
        <f t="shared" si="385"/>
        <v>0.50630059400469685</v>
      </c>
      <c r="AL71" s="33"/>
      <c r="AM71" s="33"/>
      <c r="AN71" s="33"/>
      <c r="AO71" s="25" t="str">
        <f t="shared" si="298"/>
        <v xml:space="preserve"> </v>
      </c>
      <c r="AP71" s="25" t="str">
        <f t="shared" si="386"/>
        <v xml:space="preserve"> </v>
      </c>
      <c r="AQ71" s="53">
        <f t="shared" si="418"/>
        <v>4395.96</v>
      </c>
      <c r="AR71" s="53">
        <f t="shared" si="419"/>
        <v>0</v>
      </c>
      <c r="AS71" s="53">
        <f t="shared" si="420"/>
        <v>0</v>
      </c>
      <c r="AT71" s="25" t="str">
        <f t="shared" ref="AT71:AT74" si="427">IF(AR71&lt;=0," ",IF(AQ71&lt;=0," ",IF(AR71/AQ71*100&gt;200,"СВ.200",AR71/AQ71)))</f>
        <v xml:space="preserve"> </v>
      </c>
      <c r="AU71" s="25" t="str">
        <f t="shared" ref="AU71:AU74" si="428">IF(AS71=0," ",IF(AR71/AS71*100&gt;200,"св.200",AR71/AS71))</f>
        <v xml:space="preserve"> </v>
      </c>
      <c r="AV71" s="33"/>
      <c r="AW71" s="33"/>
      <c r="AX71" s="33"/>
      <c r="AY71" s="25" t="str">
        <f t="shared" si="388"/>
        <v xml:space="preserve"> </v>
      </c>
      <c r="AZ71" s="25" t="str">
        <f t="shared" si="389"/>
        <v xml:space="preserve"> </v>
      </c>
      <c r="BA71" s="33">
        <v>4395.96</v>
      </c>
      <c r="BB71" s="33"/>
      <c r="BC71" s="33"/>
      <c r="BD71" s="25" t="str">
        <f t="shared" si="390"/>
        <v xml:space="preserve"> </v>
      </c>
      <c r="BE71" s="25" t="str">
        <f t="shared" si="391"/>
        <v xml:space="preserve"> </v>
      </c>
      <c r="BF71" s="33"/>
      <c r="BG71" s="33"/>
      <c r="BH71" s="33"/>
      <c r="BI71" s="25" t="str">
        <f t="shared" si="392"/>
        <v xml:space="preserve"> </v>
      </c>
      <c r="BJ71" s="25" t="str">
        <f t="shared" si="393"/>
        <v xml:space="preserve"> </v>
      </c>
      <c r="BK71" s="33"/>
      <c r="BL71" s="33"/>
      <c r="BM71" s="33"/>
      <c r="BN71" s="25" t="str">
        <f t="shared" si="394"/>
        <v xml:space="preserve"> </v>
      </c>
      <c r="BO71" s="25" t="str">
        <f t="shared" si="395"/>
        <v xml:space="preserve"> </v>
      </c>
      <c r="BP71" s="33"/>
      <c r="BQ71" s="33"/>
      <c r="BR71" s="33"/>
      <c r="BS71" s="25" t="str">
        <f t="shared" si="396"/>
        <v xml:space="preserve"> </v>
      </c>
      <c r="BT71" s="25" t="str">
        <f t="shared" si="397"/>
        <v xml:space="preserve"> </v>
      </c>
      <c r="BU71" s="33"/>
      <c r="BV71" s="33"/>
      <c r="BW71" s="33"/>
      <c r="BX71" s="25" t="str">
        <f t="shared" si="398"/>
        <v xml:space="preserve"> </v>
      </c>
      <c r="BY71" s="25" t="str">
        <f t="shared" si="399"/>
        <v xml:space="preserve"> </v>
      </c>
      <c r="BZ71" s="33"/>
      <c r="CA71" s="33"/>
      <c r="CB71" s="33"/>
      <c r="CC71" s="25" t="str">
        <f t="shared" si="288"/>
        <v xml:space="preserve"> </v>
      </c>
      <c r="CD71" s="25" t="str">
        <f t="shared" si="400"/>
        <v xml:space="preserve"> </v>
      </c>
      <c r="CE71" s="24">
        <f t="shared" si="422"/>
        <v>0</v>
      </c>
      <c r="CF71" s="24">
        <f t="shared" si="422"/>
        <v>0</v>
      </c>
      <c r="CG71" s="24">
        <f t="shared" si="422"/>
        <v>0</v>
      </c>
      <c r="CH71" s="25" t="str">
        <f t="shared" si="402"/>
        <v xml:space="preserve"> </v>
      </c>
      <c r="CI71" s="25" t="str">
        <f t="shared" ref="CI71:CI127" si="429">IF(CG71=0," ",IF(CF71/CG71*100&gt;200,"св.200",CF71/CG71))</f>
        <v xml:space="preserve"> </v>
      </c>
      <c r="CJ71" s="33"/>
      <c r="CK71" s="33"/>
      <c r="CL71" s="33"/>
      <c r="CM71" s="25" t="str">
        <f t="shared" si="403"/>
        <v xml:space="preserve"> </v>
      </c>
      <c r="CN71" s="25" t="str">
        <f t="shared" ref="CN71:CN127" si="430">IF(CL71=0," ",IF(CK71/CL71*100&gt;200,"св.200",CK71/CL71))</f>
        <v xml:space="preserve"> </v>
      </c>
      <c r="CO71" s="33"/>
      <c r="CP71" s="33"/>
      <c r="CQ71" s="33"/>
      <c r="CR71" s="25" t="str">
        <f t="shared" si="404"/>
        <v xml:space="preserve"> </v>
      </c>
      <c r="CS71" s="25" t="str">
        <f t="shared" si="405"/>
        <v xml:space="preserve"> </v>
      </c>
      <c r="CT71" s="33"/>
      <c r="CU71" s="33"/>
      <c r="CV71" s="33"/>
      <c r="CW71" s="25" t="str">
        <f t="shared" ref="CW71:CW133" si="431">IF(CU71&lt;=0," ",IF(CT71&lt;=0," ",IF(CU71/CT71*100&gt;200,"СВ.200",CU71/CT71)))</f>
        <v xml:space="preserve"> </v>
      </c>
      <c r="CX71" s="25" t="str">
        <f t="shared" ref="CX71:CX133" si="432">IF(CV71=0," ",IF(CU71/CV71*100&gt;200,"св.200",CU71/CV71))</f>
        <v xml:space="preserve"> </v>
      </c>
      <c r="CY71" s="33"/>
      <c r="CZ71" s="33"/>
      <c r="DA71" s="33"/>
      <c r="DB71" s="25" t="str">
        <f t="shared" si="406"/>
        <v xml:space="preserve"> </v>
      </c>
      <c r="DC71" s="25" t="str">
        <f t="shared" si="407"/>
        <v xml:space="preserve"> </v>
      </c>
      <c r="DD71" s="33"/>
      <c r="DE71" s="33"/>
      <c r="DF71" s="33"/>
      <c r="DG71" s="25" t="str">
        <f t="shared" si="408"/>
        <v xml:space="preserve"> </v>
      </c>
      <c r="DH71" s="25" t="str">
        <f t="shared" si="409"/>
        <v xml:space="preserve"> </v>
      </c>
      <c r="DI71" s="33"/>
      <c r="DJ71" s="33"/>
      <c r="DK71" s="25" t="str">
        <f t="shared" si="410"/>
        <v xml:space="preserve"> </v>
      </c>
      <c r="DL71" s="33"/>
      <c r="DM71" s="33"/>
      <c r="DN71" s="33"/>
      <c r="DO71" s="25" t="str">
        <f t="shared" si="411"/>
        <v xml:space="preserve"> </v>
      </c>
      <c r="DP71" s="25" t="str">
        <f t="shared" si="412"/>
        <v xml:space="preserve"> </v>
      </c>
      <c r="DQ71" s="33"/>
      <c r="DR71" s="33"/>
      <c r="DS71" s="33"/>
      <c r="DT71" s="25" t="str">
        <f t="shared" si="423"/>
        <v xml:space="preserve"> </v>
      </c>
      <c r="DU71" s="25" t="str">
        <f t="shared" si="371"/>
        <v xml:space="preserve"> </v>
      </c>
    </row>
    <row r="72" spans="1:125" s="16" customFormat="1" ht="15.75" hidden="1" customHeight="1" outlineLevel="1">
      <c r="A72" s="15">
        <f t="shared" ref="A72:A74" si="433">A71+1</f>
        <v>57</v>
      </c>
      <c r="B72" s="8" t="s">
        <v>101</v>
      </c>
      <c r="C72" s="24">
        <f t="shared" si="413"/>
        <v>366830</v>
      </c>
      <c r="D72" s="24">
        <f t="shared" si="413"/>
        <v>60977.46</v>
      </c>
      <c r="E72" s="24">
        <f t="shared" si="414"/>
        <v>42891.820000000007</v>
      </c>
      <c r="F72" s="25">
        <f t="shared" si="415"/>
        <v>0.16622811656625686</v>
      </c>
      <c r="G72" s="25">
        <f t="shared" si="416"/>
        <v>1.4216570898600243</v>
      </c>
      <c r="H72" s="14">
        <f t="shared" si="417"/>
        <v>366830</v>
      </c>
      <c r="I72" s="21">
        <f t="shared" si="417"/>
        <v>60977.46</v>
      </c>
      <c r="J72" s="14">
        <f t="shared" si="417"/>
        <v>42891.820000000007</v>
      </c>
      <c r="K72" s="25">
        <f t="shared" si="374"/>
        <v>0.16622811656625686</v>
      </c>
      <c r="L72" s="25">
        <f t="shared" si="375"/>
        <v>1.4216570898600243</v>
      </c>
      <c r="M72" s="33">
        <v>175130</v>
      </c>
      <c r="N72" s="33">
        <v>30420.78</v>
      </c>
      <c r="O72" s="33">
        <v>36070.660000000003</v>
      </c>
      <c r="P72" s="25">
        <f t="shared" si="376"/>
        <v>0.17370399132073316</v>
      </c>
      <c r="Q72" s="25">
        <f t="shared" si="377"/>
        <v>0.84336632598350003</v>
      </c>
      <c r="R72" s="33"/>
      <c r="S72" s="33"/>
      <c r="T72" s="33"/>
      <c r="U72" s="25" t="str">
        <f t="shared" si="378"/>
        <v xml:space="preserve"> </v>
      </c>
      <c r="V72" s="25" t="str">
        <f t="shared" si="424"/>
        <v xml:space="preserve"> </v>
      </c>
      <c r="W72" s="33">
        <v>700</v>
      </c>
      <c r="X72" s="33"/>
      <c r="Y72" s="33"/>
      <c r="Z72" s="25" t="str">
        <f t="shared" si="425"/>
        <v xml:space="preserve"> </v>
      </c>
      <c r="AA72" s="25" t="str">
        <f t="shared" si="426"/>
        <v xml:space="preserve"> </v>
      </c>
      <c r="AB72" s="33">
        <v>30000</v>
      </c>
      <c r="AC72" s="33">
        <v>14027.71</v>
      </c>
      <c r="AD72" s="33">
        <v>679.4</v>
      </c>
      <c r="AE72" s="25">
        <f t="shared" si="382"/>
        <v>0.46759033333333333</v>
      </c>
      <c r="AF72" s="25" t="str">
        <f t="shared" si="383"/>
        <v>св.200</v>
      </c>
      <c r="AG72" s="33">
        <v>161000</v>
      </c>
      <c r="AH72" s="33">
        <v>16528.97</v>
      </c>
      <c r="AI72" s="33">
        <v>6141.76</v>
      </c>
      <c r="AJ72" s="25">
        <f t="shared" si="384"/>
        <v>0.10266440993788821</v>
      </c>
      <c r="AK72" s="25" t="str">
        <f t="shared" si="385"/>
        <v>св.200</v>
      </c>
      <c r="AL72" s="33"/>
      <c r="AM72" s="33"/>
      <c r="AN72" s="33"/>
      <c r="AO72" s="25" t="str">
        <f t="shared" si="298"/>
        <v xml:space="preserve"> </v>
      </c>
      <c r="AP72" s="25" t="str">
        <f t="shared" si="386"/>
        <v xml:space="preserve"> </v>
      </c>
      <c r="AQ72" s="53">
        <f t="shared" si="418"/>
        <v>0</v>
      </c>
      <c r="AR72" s="53">
        <f t="shared" si="419"/>
        <v>0</v>
      </c>
      <c r="AS72" s="53">
        <f t="shared" si="420"/>
        <v>0</v>
      </c>
      <c r="AT72" s="25" t="str">
        <f t="shared" si="427"/>
        <v xml:space="preserve"> </v>
      </c>
      <c r="AU72" s="25" t="str">
        <f t="shared" si="428"/>
        <v xml:space="preserve"> </v>
      </c>
      <c r="AV72" s="33"/>
      <c r="AW72" s="33"/>
      <c r="AX72" s="33"/>
      <c r="AY72" s="25" t="str">
        <f t="shared" si="388"/>
        <v xml:space="preserve"> </v>
      </c>
      <c r="AZ72" s="25" t="str">
        <f t="shared" si="389"/>
        <v xml:space="preserve"> </v>
      </c>
      <c r="BA72" s="33"/>
      <c r="BB72" s="33"/>
      <c r="BC72" s="33"/>
      <c r="BD72" s="25" t="str">
        <f t="shared" si="390"/>
        <v xml:space="preserve"> </v>
      </c>
      <c r="BE72" s="25" t="str">
        <f t="shared" si="391"/>
        <v xml:space="preserve"> </v>
      </c>
      <c r="BF72" s="33"/>
      <c r="BG72" s="33"/>
      <c r="BH72" s="33"/>
      <c r="BI72" s="25" t="str">
        <f t="shared" si="392"/>
        <v xml:space="preserve"> </v>
      </c>
      <c r="BJ72" s="25" t="str">
        <f>IF(BG72=0," ",IF(BG72/BH72*100&gt;200,"св.200",BG72/BH72))</f>
        <v xml:space="preserve"> </v>
      </c>
      <c r="BK72" s="33"/>
      <c r="BL72" s="33"/>
      <c r="BM72" s="33"/>
      <c r="BN72" s="25" t="str">
        <f t="shared" si="394"/>
        <v xml:space="preserve"> </v>
      </c>
      <c r="BO72" s="25" t="str">
        <f t="shared" si="395"/>
        <v xml:space="preserve"> </v>
      </c>
      <c r="BP72" s="33"/>
      <c r="BQ72" s="33"/>
      <c r="BR72" s="33"/>
      <c r="BS72" s="25" t="str">
        <f t="shared" si="396"/>
        <v xml:space="preserve"> </v>
      </c>
      <c r="BT72" s="25" t="str">
        <f t="shared" si="397"/>
        <v xml:space="preserve"> </v>
      </c>
      <c r="BU72" s="33"/>
      <c r="BV72" s="33"/>
      <c r="BW72" s="33"/>
      <c r="BX72" s="25" t="str">
        <f t="shared" si="398"/>
        <v xml:space="preserve"> </v>
      </c>
      <c r="BY72" s="25" t="str">
        <f t="shared" si="399"/>
        <v xml:space="preserve"> </v>
      </c>
      <c r="BZ72" s="33"/>
      <c r="CA72" s="33"/>
      <c r="CB72" s="33"/>
      <c r="CC72" s="25" t="str">
        <f t="shared" si="288"/>
        <v xml:space="preserve"> </v>
      </c>
      <c r="CD72" s="25" t="str">
        <f t="shared" si="400"/>
        <v xml:space="preserve"> </v>
      </c>
      <c r="CE72" s="24">
        <f t="shared" si="422"/>
        <v>0</v>
      </c>
      <c r="CF72" s="24">
        <f t="shared" si="422"/>
        <v>0</v>
      </c>
      <c r="CG72" s="24">
        <f t="shared" si="422"/>
        <v>0</v>
      </c>
      <c r="CH72" s="25" t="str">
        <f t="shared" si="402"/>
        <v xml:space="preserve"> </v>
      </c>
      <c r="CI72" s="25" t="str">
        <f t="shared" si="429"/>
        <v xml:space="preserve"> </v>
      </c>
      <c r="CJ72" s="33"/>
      <c r="CK72" s="33"/>
      <c r="CL72" s="33"/>
      <c r="CM72" s="25" t="str">
        <f t="shared" si="403"/>
        <v xml:space="preserve"> </v>
      </c>
      <c r="CN72" s="25" t="str">
        <f t="shared" si="430"/>
        <v xml:space="preserve"> </v>
      </c>
      <c r="CO72" s="33"/>
      <c r="CP72" s="33"/>
      <c r="CQ72" s="33"/>
      <c r="CR72" s="25" t="str">
        <f t="shared" si="404"/>
        <v xml:space="preserve"> </v>
      </c>
      <c r="CS72" s="25" t="str">
        <f t="shared" si="405"/>
        <v xml:space="preserve"> </v>
      </c>
      <c r="CT72" s="33"/>
      <c r="CU72" s="33"/>
      <c r="CV72" s="33"/>
      <c r="CW72" s="25" t="str">
        <f t="shared" si="431"/>
        <v xml:space="preserve"> </v>
      </c>
      <c r="CX72" s="25" t="str">
        <f t="shared" si="432"/>
        <v xml:space="preserve"> </v>
      </c>
      <c r="CY72" s="33"/>
      <c r="CZ72" s="33"/>
      <c r="DA72" s="33"/>
      <c r="DB72" s="25" t="str">
        <f t="shared" si="406"/>
        <v xml:space="preserve"> </v>
      </c>
      <c r="DC72" s="25" t="str">
        <f t="shared" si="407"/>
        <v xml:space="preserve"> </v>
      </c>
      <c r="DD72" s="33"/>
      <c r="DE72" s="33"/>
      <c r="DF72" s="33"/>
      <c r="DG72" s="25" t="str">
        <f t="shared" si="408"/>
        <v xml:space="preserve"> </v>
      </c>
      <c r="DH72" s="25" t="str">
        <f t="shared" si="409"/>
        <v xml:space="preserve"> </v>
      </c>
      <c r="DI72" s="33"/>
      <c r="DJ72" s="33"/>
      <c r="DK72" s="25" t="str">
        <f t="shared" si="410"/>
        <v xml:space="preserve"> </v>
      </c>
      <c r="DL72" s="33"/>
      <c r="DM72" s="33"/>
      <c r="DN72" s="33"/>
      <c r="DO72" s="25" t="str">
        <f t="shared" si="411"/>
        <v xml:space="preserve"> </v>
      </c>
      <c r="DP72" s="25" t="str">
        <f t="shared" si="412"/>
        <v xml:space="preserve"> </v>
      </c>
      <c r="DQ72" s="33"/>
      <c r="DR72" s="33"/>
      <c r="DS72" s="33"/>
      <c r="DT72" s="25" t="str">
        <f t="shared" si="423"/>
        <v xml:space="preserve"> </v>
      </c>
      <c r="DU72" s="25" t="str">
        <f t="shared" si="371"/>
        <v xml:space="preserve"> </v>
      </c>
    </row>
    <row r="73" spans="1:125" s="16" customFormat="1" ht="15.75" hidden="1" customHeight="1" outlineLevel="1">
      <c r="A73" s="15">
        <f t="shared" si="433"/>
        <v>58</v>
      </c>
      <c r="B73" s="8" t="s">
        <v>19</v>
      </c>
      <c r="C73" s="24">
        <f t="shared" si="413"/>
        <v>185000</v>
      </c>
      <c r="D73" s="24">
        <f t="shared" si="413"/>
        <v>31809.05</v>
      </c>
      <c r="E73" s="24">
        <f t="shared" si="414"/>
        <v>34539.919999999998</v>
      </c>
      <c r="F73" s="25">
        <f t="shared" si="415"/>
        <v>0.17194081081081081</v>
      </c>
      <c r="G73" s="25">
        <f t="shared" si="416"/>
        <v>0.92093583308820637</v>
      </c>
      <c r="H73" s="14">
        <f t="shared" si="417"/>
        <v>185000</v>
      </c>
      <c r="I73" s="21">
        <f t="shared" si="417"/>
        <v>31809.05</v>
      </c>
      <c r="J73" s="14">
        <f t="shared" si="417"/>
        <v>34539.919999999998</v>
      </c>
      <c r="K73" s="25">
        <f t="shared" si="374"/>
        <v>0.17194081081081081</v>
      </c>
      <c r="L73" s="25">
        <f t="shared" si="375"/>
        <v>0.92093583308820637</v>
      </c>
      <c r="M73" s="33">
        <v>37000</v>
      </c>
      <c r="N73" s="33">
        <v>22384.82</v>
      </c>
      <c r="O73" s="33">
        <v>13268.88</v>
      </c>
      <c r="P73" s="25">
        <f t="shared" si="376"/>
        <v>0.60499513513513514</v>
      </c>
      <c r="Q73" s="25">
        <f t="shared" si="377"/>
        <v>1.6870165379444235</v>
      </c>
      <c r="R73" s="33"/>
      <c r="S73" s="33"/>
      <c r="T73" s="33"/>
      <c r="U73" s="25" t="str">
        <f t="shared" si="378"/>
        <v xml:space="preserve"> </v>
      </c>
      <c r="V73" s="25" t="str">
        <f t="shared" si="424"/>
        <v xml:space="preserve"> </v>
      </c>
      <c r="W73" s="33">
        <v>55500</v>
      </c>
      <c r="X73" s="33"/>
      <c r="Y73" s="33">
        <v>10647.3</v>
      </c>
      <c r="Z73" s="25" t="str">
        <f t="shared" si="425"/>
        <v xml:space="preserve"> </v>
      </c>
      <c r="AA73" s="25">
        <f t="shared" si="426"/>
        <v>0</v>
      </c>
      <c r="AB73" s="33">
        <v>5000</v>
      </c>
      <c r="AC73" s="33">
        <v>358.93</v>
      </c>
      <c r="AD73" s="33">
        <v>1376.8</v>
      </c>
      <c r="AE73" s="25">
        <f t="shared" si="382"/>
        <v>7.1786000000000003E-2</v>
      </c>
      <c r="AF73" s="25">
        <f t="shared" si="383"/>
        <v>0.26069872167344571</v>
      </c>
      <c r="AG73" s="33">
        <v>87500</v>
      </c>
      <c r="AH73" s="33">
        <v>9065.2999999999993</v>
      </c>
      <c r="AI73" s="33">
        <v>9246.94</v>
      </c>
      <c r="AJ73" s="25">
        <f t="shared" si="384"/>
        <v>0.10360342857142857</v>
      </c>
      <c r="AK73" s="25">
        <f t="shared" si="385"/>
        <v>0.98035674504214354</v>
      </c>
      <c r="AL73" s="33"/>
      <c r="AM73" s="33"/>
      <c r="AN73" s="33"/>
      <c r="AO73" s="25" t="str">
        <f t="shared" si="298"/>
        <v xml:space="preserve"> </v>
      </c>
      <c r="AP73" s="25" t="str">
        <f t="shared" si="386"/>
        <v xml:space="preserve"> </v>
      </c>
      <c r="AQ73" s="53">
        <f t="shared" si="418"/>
        <v>0</v>
      </c>
      <c r="AR73" s="53">
        <f t="shared" si="419"/>
        <v>0</v>
      </c>
      <c r="AS73" s="53">
        <f t="shared" si="420"/>
        <v>0</v>
      </c>
      <c r="AT73" s="25" t="str">
        <f t="shared" si="427"/>
        <v xml:space="preserve"> </v>
      </c>
      <c r="AU73" s="25" t="str">
        <f t="shared" si="428"/>
        <v xml:space="preserve"> </v>
      </c>
      <c r="AV73" s="33"/>
      <c r="AW73" s="33"/>
      <c r="AX73" s="33"/>
      <c r="AY73" s="25" t="str">
        <f t="shared" si="388"/>
        <v xml:space="preserve"> </v>
      </c>
      <c r="AZ73" s="25" t="str">
        <f t="shared" si="389"/>
        <v xml:space="preserve"> </v>
      </c>
      <c r="BA73" s="33"/>
      <c r="BB73" s="33"/>
      <c r="BC73" s="33"/>
      <c r="BD73" s="25" t="str">
        <f t="shared" si="390"/>
        <v xml:space="preserve"> </v>
      </c>
      <c r="BE73" s="25" t="str">
        <f t="shared" si="391"/>
        <v xml:space="preserve"> </v>
      </c>
      <c r="BF73" s="33"/>
      <c r="BG73" s="33"/>
      <c r="BH73" s="33"/>
      <c r="BI73" s="25" t="str">
        <f t="shared" si="392"/>
        <v xml:space="preserve"> </v>
      </c>
      <c r="BJ73" s="25" t="str">
        <f t="shared" si="393"/>
        <v xml:space="preserve"> </v>
      </c>
      <c r="BK73" s="33"/>
      <c r="BL73" s="33"/>
      <c r="BM73" s="33"/>
      <c r="BN73" s="25" t="str">
        <f t="shared" si="394"/>
        <v xml:space="preserve"> </v>
      </c>
      <c r="BO73" s="25" t="str">
        <f t="shared" si="395"/>
        <v xml:space="preserve"> </v>
      </c>
      <c r="BP73" s="33"/>
      <c r="BQ73" s="33"/>
      <c r="BR73" s="33"/>
      <c r="BS73" s="25" t="str">
        <f t="shared" si="396"/>
        <v xml:space="preserve"> </v>
      </c>
      <c r="BT73" s="25" t="str">
        <f t="shared" si="397"/>
        <v xml:space="preserve"> </v>
      </c>
      <c r="BU73" s="33"/>
      <c r="BV73" s="33"/>
      <c r="BW73" s="33"/>
      <c r="BX73" s="25" t="str">
        <f t="shared" si="398"/>
        <v xml:space="preserve"> </v>
      </c>
      <c r="BY73" s="25" t="str">
        <f t="shared" si="399"/>
        <v xml:space="preserve"> </v>
      </c>
      <c r="BZ73" s="33"/>
      <c r="CA73" s="33"/>
      <c r="CB73" s="33"/>
      <c r="CC73" s="25" t="str">
        <f t="shared" si="288"/>
        <v xml:space="preserve"> </v>
      </c>
      <c r="CD73" s="25" t="str">
        <f t="shared" si="400"/>
        <v xml:space="preserve"> </v>
      </c>
      <c r="CE73" s="24">
        <f t="shared" si="422"/>
        <v>0</v>
      </c>
      <c r="CF73" s="24">
        <f t="shared" si="422"/>
        <v>0</v>
      </c>
      <c r="CG73" s="24">
        <f t="shared" si="422"/>
        <v>0</v>
      </c>
      <c r="CH73" s="25" t="str">
        <f t="shared" si="402"/>
        <v xml:space="preserve"> </v>
      </c>
      <c r="CI73" s="25" t="str">
        <f t="shared" si="429"/>
        <v xml:space="preserve"> </v>
      </c>
      <c r="CJ73" s="33"/>
      <c r="CK73" s="33"/>
      <c r="CL73" s="33"/>
      <c r="CM73" s="25" t="str">
        <f t="shared" si="403"/>
        <v xml:space="preserve"> </v>
      </c>
      <c r="CN73" s="25" t="str">
        <f t="shared" si="430"/>
        <v xml:space="preserve"> </v>
      </c>
      <c r="CO73" s="33"/>
      <c r="CP73" s="33"/>
      <c r="CQ73" s="33"/>
      <c r="CR73" s="25" t="str">
        <f t="shared" si="404"/>
        <v xml:space="preserve"> </v>
      </c>
      <c r="CS73" s="25" t="str">
        <f t="shared" si="405"/>
        <v xml:space="preserve"> </v>
      </c>
      <c r="CT73" s="33"/>
      <c r="CU73" s="33"/>
      <c r="CV73" s="33"/>
      <c r="CW73" s="25" t="str">
        <f t="shared" si="431"/>
        <v xml:space="preserve"> </v>
      </c>
      <c r="CX73" s="25" t="str">
        <f t="shared" si="432"/>
        <v xml:space="preserve"> </v>
      </c>
      <c r="CY73" s="33"/>
      <c r="CZ73" s="33"/>
      <c r="DA73" s="33"/>
      <c r="DB73" s="25" t="str">
        <f t="shared" si="406"/>
        <v xml:space="preserve"> </v>
      </c>
      <c r="DC73" s="25" t="str">
        <f t="shared" si="407"/>
        <v xml:space="preserve"> </v>
      </c>
      <c r="DD73" s="33"/>
      <c r="DE73" s="33"/>
      <c r="DF73" s="33"/>
      <c r="DG73" s="25" t="str">
        <f t="shared" si="408"/>
        <v xml:space="preserve"> </v>
      </c>
      <c r="DH73" s="25" t="str">
        <f t="shared" si="409"/>
        <v xml:space="preserve"> </v>
      </c>
      <c r="DI73" s="33"/>
      <c r="DJ73" s="33"/>
      <c r="DK73" s="25" t="str">
        <f t="shared" si="410"/>
        <v xml:space="preserve"> </v>
      </c>
      <c r="DL73" s="33"/>
      <c r="DM73" s="33"/>
      <c r="DN73" s="33"/>
      <c r="DO73" s="25" t="str">
        <f t="shared" si="411"/>
        <v xml:space="preserve"> </v>
      </c>
      <c r="DP73" s="25" t="str">
        <f t="shared" si="412"/>
        <v xml:space="preserve"> </v>
      </c>
      <c r="DQ73" s="33"/>
      <c r="DR73" s="33"/>
      <c r="DS73" s="33"/>
      <c r="DT73" s="25" t="str">
        <f t="shared" si="423"/>
        <v xml:space="preserve"> </v>
      </c>
      <c r="DU73" s="25" t="str">
        <f t="shared" si="371"/>
        <v xml:space="preserve"> </v>
      </c>
    </row>
    <row r="74" spans="1:125" s="16" customFormat="1" ht="18" hidden="1" customHeight="1" outlineLevel="1">
      <c r="A74" s="15">
        <f t="shared" si="433"/>
        <v>59</v>
      </c>
      <c r="B74" s="8" t="s">
        <v>7</v>
      </c>
      <c r="C74" s="24">
        <f t="shared" si="413"/>
        <v>450000</v>
      </c>
      <c r="D74" s="24">
        <f t="shared" si="413"/>
        <v>39938.899999999994</v>
      </c>
      <c r="E74" s="24">
        <f t="shared" si="414"/>
        <v>55206.04</v>
      </c>
      <c r="F74" s="25">
        <f t="shared" si="415"/>
        <v>8.8753111111111102E-2</v>
      </c>
      <c r="G74" s="25">
        <f t="shared" si="416"/>
        <v>0.72345163681365288</v>
      </c>
      <c r="H74" s="14">
        <f t="shared" si="417"/>
        <v>450000</v>
      </c>
      <c r="I74" s="21">
        <f t="shared" si="417"/>
        <v>39938.899999999994</v>
      </c>
      <c r="J74" s="14">
        <f t="shared" si="417"/>
        <v>55206.04</v>
      </c>
      <c r="K74" s="25">
        <f t="shared" si="374"/>
        <v>8.8753111111111102E-2</v>
      </c>
      <c r="L74" s="25">
        <f t="shared" si="375"/>
        <v>0.72345163681365288</v>
      </c>
      <c r="M74" s="33">
        <v>115000</v>
      </c>
      <c r="N74" s="33">
        <v>25756.880000000001</v>
      </c>
      <c r="O74" s="33">
        <v>34978.449999999997</v>
      </c>
      <c r="P74" s="25">
        <f t="shared" si="376"/>
        <v>0.22397286956521739</v>
      </c>
      <c r="Q74" s="25">
        <f t="shared" si="377"/>
        <v>0.73636424712930404</v>
      </c>
      <c r="R74" s="33"/>
      <c r="S74" s="33"/>
      <c r="T74" s="33"/>
      <c r="U74" s="25" t="str">
        <f t="shared" si="378"/>
        <v xml:space="preserve"> </v>
      </c>
      <c r="V74" s="25" t="str">
        <f t="shared" si="424"/>
        <v xml:space="preserve"> </v>
      </c>
      <c r="W74" s="33">
        <v>5000</v>
      </c>
      <c r="X74" s="33">
        <v>36.409999999999997</v>
      </c>
      <c r="Y74" s="33">
        <v>11.45</v>
      </c>
      <c r="Z74" s="25">
        <f t="shared" si="425"/>
        <v>7.2819999999999994E-3</v>
      </c>
      <c r="AA74" s="25" t="str">
        <f t="shared" si="426"/>
        <v>св.200</v>
      </c>
      <c r="AB74" s="33">
        <v>70000</v>
      </c>
      <c r="AC74" s="33">
        <v>3185.95</v>
      </c>
      <c r="AD74" s="33">
        <v>4347.71</v>
      </c>
      <c r="AE74" s="25">
        <f t="shared" si="382"/>
        <v>4.5513571428571424E-2</v>
      </c>
      <c r="AF74" s="25">
        <f t="shared" si="383"/>
        <v>0.73278806544134723</v>
      </c>
      <c r="AG74" s="33">
        <v>260000</v>
      </c>
      <c r="AH74" s="33">
        <v>10959.66</v>
      </c>
      <c r="AI74" s="33">
        <v>15868.43</v>
      </c>
      <c r="AJ74" s="25">
        <f t="shared" si="384"/>
        <v>4.2152538461538464E-2</v>
      </c>
      <c r="AK74" s="25">
        <f t="shared" si="385"/>
        <v>0.69065811803688204</v>
      </c>
      <c r="AL74" s="33"/>
      <c r="AM74" s="33"/>
      <c r="AN74" s="33"/>
      <c r="AO74" s="25" t="str">
        <f t="shared" si="298"/>
        <v xml:space="preserve"> </v>
      </c>
      <c r="AP74" s="25" t="str">
        <f t="shared" si="386"/>
        <v xml:space="preserve"> </v>
      </c>
      <c r="AQ74" s="53">
        <f t="shared" si="418"/>
        <v>0</v>
      </c>
      <c r="AR74" s="53">
        <f t="shared" si="419"/>
        <v>0</v>
      </c>
      <c r="AS74" s="53">
        <f t="shared" si="420"/>
        <v>0</v>
      </c>
      <c r="AT74" s="25" t="str">
        <f t="shared" si="427"/>
        <v xml:space="preserve"> </v>
      </c>
      <c r="AU74" s="25" t="str">
        <f t="shared" si="428"/>
        <v xml:space="preserve"> </v>
      </c>
      <c r="AV74" s="33"/>
      <c r="AW74" s="33"/>
      <c r="AX74" s="33"/>
      <c r="AY74" s="25" t="str">
        <f t="shared" si="388"/>
        <v xml:space="preserve"> </v>
      </c>
      <c r="AZ74" s="25" t="str">
        <f t="shared" si="389"/>
        <v xml:space="preserve"> </v>
      </c>
      <c r="BA74" s="33"/>
      <c r="BB74" s="33"/>
      <c r="BC74" s="33"/>
      <c r="BD74" s="25" t="str">
        <f t="shared" si="390"/>
        <v xml:space="preserve"> </v>
      </c>
      <c r="BE74" s="25" t="str">
        <f t="shared" si="391"/>
        <v xml:space="preserve"> </v>
      </c>
      <c r="BF74" s="33"/>
      <c r="BG74" s="33"/>
      <c r="BH74" s="33"/>
      <c r="BI74" s="25" t="str">
        <f t="shared" si="392"/>
        <v xml:space="preserve"> </v>
      </c>
      <c r="BJ74" s="25" t="str">
        <f t="shared" si="393"/>
        <v xml:space="preserve"> </v>
      </c>
      <c r="BK74" s="33"/>
      <c r="BL74" s="33"/>
      <c r="BM74" s="33"/>
      <c r="BN74" s="25" t="str">
        <f t="shared" si="394"/>
        <v xml:space="preserve"> </v>
      </c>
      <c r="BO74" s="25" t="str">
        <f t="shared" si="395"/>
        <v xml:space="preserve"> </v>
      </c>
      <c r="BP74" s="33"/>
      <c r="BQ74" s="33"/>
      <c r="BR74" s="33"/>
      <c r="BS74" s="25" t="str">
        <f t="shared" si="396"/>
        <v xml:space="preserve"> </v>
      </c>
      <c r="BT74" s="25" t="str">
        <f t="shared" si="397"/>
        <v xml:space="preserve"> </v>
      </c>
      <c r="BU74" s="33"/>
      <c r="BV74" s="33"/>
      <c r="BW74" s="33"/>
      <c r="BX74" s="25" t="str">
        <f t="shared" si="398"/>
        <v xml:space="preserve"> </v>
      </c>
      <c r="BY74" s="25" t="str">
        <f t="shared" si="399"/>
        <v xml:space="preserve"> </v>
      </c>
      <c r="BZ74" s="33"/>
      <c r="CA74" s="33"/>
      <c r="CB74" s="33"/>
      <c r="CC74" s="25" t="str">
        <f t="shared" si="288"/>
        <v xml:space="preserve"> </v>
      </c>
      <c r="CD74" s="25" t="str">
        <f t="shared" si="400"/>
        <v xml:space="preserve"> </v>
      </c>
      <c r="CE74" s="24">
        <f t="shared" si="422"/>
        <v>0</v>
      </c>
      <c r="CF74" s="24">
        <f t="shared" si="422"/>
        <v>0</v>
      </c>
      <c r="CG74" s="24">
        <f t="shared" si="422"/>
        <v>0</v>
      </c>
      <c r="CH74" s="25" t="str">
        <f t="shared" si="402"/>
        <v xml:space="preserve"> </v>
      </c>
      <c r="CI74" s="25" t="str">
        <f t="shared" si="429"/>
        <v xml:space="preserve"> </v>
      </c>
      <c r="CJ74" s="33"/>
      <c r="CK74" s="33"/>
      <c r="CL74" s="33"/>
      <c r="CM74" s="25" t="str">
        <f t="shared" si="403"/>
        <v xml:space="preserve"> </v>
      </c>
      <c r="CN74" s="25" t="str">
        <f t="shared" si="430"/>
        <v xml:space="preserve"> </v>
      </c>
      <c r="CO74" s="33"/>
      <c r="CP74" s="33"/>
      <c r="CQ74" s="33"/>
      <c r="CR74" s="25" t="str">
        <f t="shared" si="404"/>
        <v xml:space="preserve"> </v>
      </c>
      <c r="CS74" s="25" t="str">
        <f t="shared" si="405"/>
        <v xml:space="preserve"> </v>
      </c>
      <c r="CT74" s="33"/>
      <c r="CU74" s="33"/>
      <c r="CV74" s="33"/>
      <c r="CW74" s="25" t="str">
        <f t="shared" si="431"/>
        <v xml:space="preserve"> </v>
      </c>
      <c r="CX74" s="25" t="str">
        <f t="shared" si="432"/>
        <v xml:space="preserve"> </v>
      </c>
      <c r="CY74" s="33"/>
      <c r="CZ74" s="33"/>
      <c r="DA74" s="33"/>
      <c r="DB74" s="25" t="str">
        <f t="shared" si="406"/>
        <v xml:space="preserve"> </v>
      </c>
      <c r="DC74" s="25" t="str">
        <f t="shared" si="407"/>
        <v xml:space="preserve"> </v>
      </c>
      <c r="DD74" s="33"/>
      <c r="DE74" s="33"/>
      <c r="DF74" s="33"/>
      <c r="DG74" s="25" t="str">
        <f t="shared" si="408"/>
        <v xml:space="preserve"> </v>
      </c>
      <c r="DH74" s="25" t="str">
        <f t="shared" si="409"/>
        <v xml:space="preserve"> </v>
      </c>
      <c r="DI74" s="33"/>
      <c r="DJ74" s="33"/>
      <c r="DK74" s="25" t="str">
        <f t="shared" si="410"/>
        <v xml:space="preserve"> </v>
      </c>
      <c r="DL74" s="33"/>
      <c r="DM74" s="33"/>
      <c r="DN74" s="33"/>
      <c r="DO74" s="25" t="str">
        <f t="shared" si="411"/>
        <v xml:space="preserve"> </v>
      </c>
      <c r="DP74" s="25" t="str">
        <f t="shared" si="412"/>
        <v xml:space="preserve"> </v>
      </c>
      <c r="DQ74" s="33"/>
      <c r="DR74" s="33"/>
      <c r="DS74" s="33"/>
      <c r="DT74" s="25" t="str">
        <f t="shared" si="423"/>
        <v xml:space="preserve"> </v>
      </c>
      <c r="DU74" s="25" t="str">
        <f t="shared" si="371"/>
        <v xml:space="preserve"> </v>
      </c>
    </row>
    <row r="75" spans="1:125" s="18" customFormat="1" ht="15.75" hidden="1">
      <c r="A75" s="17"/>
      <c r="B75" s="7" t="s">
        <v>132</v>
      </c>
      <c r="C75" s="28">
        <f>SUM(C76:C79)</f>
        <v>34226778</v>
      </c>
      <c r="D75" s="28">
        <f>SUM(D76:D79)</f>
        <v>8875733.9200000018</v>
      </c>
      <c r="E75" s="28">
        <f>SUM(E76:E79)</f>
        <v>6114564.4299999997</v>
      </c>
      <c r="F75" s="23">
        <f t="shared" si="415"/>
        <v>0.25932133956634779</v>
      </c>
      <c r="G75" s="23">
        <f t="shared" si="416"/>
        <v>1.4515725562482955</v>
      </c>
      <c r="H75" s="22">
        <f>SUM(H76:H79)</f>
        <v>32688923.359999999</v>
      </c>
      <c r="I75" s="22">
        <f>SUM(I76:I79)</f>
        <v>8069922.3600000013</v>
      </c>
      <c r="J75" s="22">
        <f>SUM(J76:J79)</f>
        <v>5833352.1099999994</v>
      </c>
      <c r="K75" s="23">
        <f t="shared" si="374"/>
        <v>0.24687024014607992</v>
      </c>
      <c r="L75" s="23">
        <f t="shared" si="375"/>
        <v>1.383410808712523</v>
      </c>
      <c r="M75" s="22">
        <f>SUM(M76:M79)</f>
        <v>25982020</v>
      </c>
      <c r="N75" s="22">
        <f>SUM(N76:N79)</f>
        <v>7309171.9000000004</v>
      </c>
      <c r="O75" s="56">
        <f>SUM(O76:O79)</f>
        <v>5099865.0599999996</v>
      </c>
      <c r="P75" s="23">
        <f t="shared" si="376"/>
        <v>0.28131653735929696</v>
      </c>
      <c r="Q75" s="23">
        <f t="shared" si="377"/>
        <v>1.4332088818051985</v>
      </c>
      <c r="R75" s="56">
        <f>SUM(R76:R79)</f>
        <v>1261020</v>
      </c>
      <c r="S75" s="56">
        <f>SUM(S76:S79)</f>
        <v>325217.62</v>
      </c>
      <c r="T75" s="56">
        <f>SUM(T76:T79)</f>
        <v>294731.59000000003</v>
      </c>
      <c r="U75" s="23">
        <f t="shared" si="378"/>
        <v>0.25790044567096476</v>
      </c>
      <c r="V75" s="23">
        <f t="shared" si="379"/>
        <v>1.1034365878459107</v>
      </c>
      <c r="W75" s="56">
        <f>SUM(W76:W79)</f>
        <v>6000</v>
      </c>
      <c r="X75" s="56">
        <f>SUM(X76:X79)</f>
        <v>32250</v>
      </c>
      <c r="Y75" s="56">
        <f>SUM(Y76:Y79)</f>
        <v>17619.899999999998</v>
      </c>
      <c r="Z75" s="23" t="str">
        <f t="shared" si="380"/>
        <v>СВ.200</v>
      </c>
      <c r="AA75" s="23">
        <f t="shared" si="381"/>
        <v>1.8303168576439142</v>
      </c>
      <c r="AB75" s="56">
        <f>SUM(AB76:AB79)</f>
        <v>924883.36</v>
      </c>
      <c r="AC75" s="56">
        <f>SUM(AC76:AC79)</f>
        <v>-46323.17</v>
      </c>
      <c r="AD75" s="56">
        <f>SUM(AD76:AD79)</f>
        <v>27172.400000000001</v>
      </c>
      <c r="AE75" s="23" t="str">
        <f t="shared" ref="AE75" si="434">IF(AC75&lt;=0," ",IF(AB75&lt;=0," ",IF(AC75/AB75*100&gt;200,"СВ.200",AC75/AB75)))</f>
        <v xml:space="preserve"> </v>
      </c>
      <c r="AF75" s="23">
        <f t="shared" ref="AF75" si="435">IF(AD75=0," ",IF(AC75/AD75*100&gt;200,"св.200",AC75/AD75))</f>
        <v>-1.7047875785723747</v>
      </c>
      <c r="AG75" s="56">
        <f>SUM(AG76:AG79)</f>
        <v>4515000</v>
      </c>
      <c r="AH75" s="56">
        <f>SUM(AH76:AH79)</f>
        <v>449606.01</v>
      </c>
      <c r="AI75" s="56">
        <f>SUM(AI76:AI79)</f>
        <v>393963.16</v>
      </c>
      <c r="AJ75" s="23">
        <f t="shared" si="384"/>
        <v>9.9580511627906973E-2</v>
      </c>
      <c r="AK75" s="23">
        <f t="shared" si="385"/>
        <v>1.1412387137924267</v>
      </c>
      <c r="AL75" s="56">
        <f>SUM(AL76:AL79)</f>
        <v>0</v>
      </c>
      <c r="AM75" s="56">
        <f>SUM(AM76:AM79)</f>
        <v>0</v>
      </c>
      <c r="AN75" s="56">
        <f>SUM(AN76:AN79)</f>
        <v>0</v>
      </c>
      <c r="AO75" s="23" t="str">
        <f t="shared" si="298"/>
        <v xml:space="preserve"> </v>
      </c>
      <c r="AP75" s="23" t="str">
        <f t="shared" si="386"/>
        <v xml:space="preserve"> </v>
      </c>
      <c r="AQ75" s="56">
        <f>SUM(AQ76:AQ79)</f>
        <v>1537854.64</v>
      </c>
      <c r="AR75" s="56">
        <f>SUM(AR76:AR79)</f>
        <v>805811.56</v>
      </c>
      <c r="AS75" s="56">
        <f>SUM(AS76:AS79)</f>
        <v>281212.32</v>
      </c>
      <c r="AT75" s="23">
        <f t="shared" si="421"/>
        <v>0.523984217390013</v>
      </c>
      <c r="AU75" s="23" t="str">
        <f t="shared" ref="AU75:AU132" si="436">IF(AS75=0," ",IF(AR75/AS75*100&gt;200,"св.200",AR75/AS75))</f>
        <v>св.200</v>
      </c>
      <c r="AV75" s="56">
        <f>SUM(AV76:AV79)</f>
        <v>519179.2</v>
      </c>
      <c r="AW75" s="56">
        <f>SUM(AW76:AW79)</f>
        <v>65288.84</v>
      </c>
      <c r="AX75" s="56">
        <f>SUM(AX76:AX79)</f>
        <v>105316.09</v>
      </c>
      <c r="AY75" s="23">
        <f t="shared" si="388"/>
        <v>0.12575395932656777</v>
      </c>
      <c r="AZ75" s="23">
        <f t="shared" si="389"/>
        <v>0.61993224397145774</v>
      </c>
      <c r="BA75" s="56">
        <f>SUM(BA76:BA79)</f>
        <v>39914.89</v>
      </c>
      <c r="BB75" s="56">
        <f>SUM(BB76:BB79)</f>
        <v>10847.95</v>
      </c>
      <c r="BC75" s="56">
        <f>SUM(BC76:BC79)</f>
        <v>7130.44</v>
      </c>
      <c r="BD75" s="23">
        <f t="shared" si="390"/>
        <v>0.27177702356188382</v>
      </c>
      <c r="BE75" s="23">
        <f t="shared" si="391"/>
        <v>1.5213577282748332</v>
      </c>
      <c r="BF75" s="56">
        <f>SUM(BF76:BF79)</f>
        <v>18204</v>
      </c>
      <c r="BG75" s="56">
        <f>SUM(BG76:BG79)</f>
        <v>4551</v>
      </c>
      <c r="BH75" s="56">
        <f>SUM(BH76:BH79)</f>
        <v>4551</v>
      </c>
      <c r="BI75" s="23">
        <f t="shared" si="392"/>
        <v>0.25</v>
      </c>
      <c r="BJ75" s="23">
        <f t="shared" si="393"/>
        <v>1</v>
      </c>
      <c r="BK75" s="56">
        <f>SUM(BK76:BK79)</f>
        <v>0</v>
      </c>
      <c r="BL75" s="56">
        <f>SUM(BL76:BL79)</f>
        <v>0</v>
      </c>
      <c r="BM75" s="56">
        <f>SUM(BM76:BM79)</f>
        <v>0</v>
      </c>
      <c r="BN75" s="23" t="str">
        <f t="shared" si="394"/>
        <v xml:space="preserve"> </v>
      </c>
      <c r="BO75" s="23" t="str">
        <f t="shared" si="395"/>
        <v xml:space="preserve"> </v>
      </c>
      <c r="BP75" s="56">
        <f>SUM(BP76:BP79)</f>
        <v>90000</v>
      </c>
      <c r="BQ75" s="56">
        <f>SUM(BQ76:BQ79)</f>
        <v>24265.16</v>
      </c>
      <c r="BR75" s="56">
        <f>SUM(BR76:BR79)</f>
        <v>18538.439999999999</v>
      </c>
      <c r="BS75" s="23">
        <f t="shared" si="396"/>
        <v>0.2696128888888889</v>
      </c>
      <c r="BT75" s="23">
        <f t="shared" si="397"/>
        <v>1.3089105663691227</v>
      </c>
      <c r="BU75" s="56">
        <f>SUM(BU76:BU79)</f>
        <v>559002.55000000005</v>
      </c>
      <c r="BV75" s="56">
        <f>SUM(BV76:BV79)</f>
        <v>209062.55</v>
      </c>
      <c r="BW75" s="56">
        <f>SUM(BW76:BW79)</f>
        <v>144054</v>
      </c>
      <c r="BX75" s="23">
        <f t="shared" si="398"/>
        <v>0.37399212221840483</v>
      </c>
      <c r="BY75" s="23">
        <f t="shared" si="399"/>
        <v>1.4512790342510447</v>
      </c>
      <c r="BZ75" s="56">
        <f>SUM(BZ76:BZ79)</f>
        <v>0</v>
      </c>
      <c r="CA75" s="56">
        <f>SUM(CA76:CA79)</f>
        <v>383762.5</v>
      </c>
      <c r="CB75" s="56">
        <f>SUM(CB76:CB79)</f>
        <v>0</v>
      </c>
      <c r="CC75" s="23" t="str">
        <f t="shared" si="288"/>
        <v xml:space="preserve"> </v>
      </c>
      <c r="CD75" s="23" t="str">
        <f t="shared" si="400"/>
        <v xml:space="preserve"> </v>
      </c>
      <c r="CE75" s="28">
        <f>SUM(CE76:CE79)</f>
        <v>311554</v>
      </c>
      <c r="CF75" s="28">
        <f>SUM(CF76:CF79)</f>
        <v>108033.56</v>
      </c>
      <c r="CG75" s="28">
        <f>SUM(CG76:CG79)</f>
        <v>2642.35</v>
      </c>
      <c r="CH75" s="23">
        <f t="shared" si="402"/>
        <v>0.34675709507822078</v>
      </c>
      <c r="CI75" s="23" t="str">
        <f t="shared" si="429"/>
        <v>св.200</v>
      </c>
      <c r="CJ75" s="56">
        <f>SUM(CJ76:CJ79)</f>
        <v>100000</v>
      </c>
      <c r="CK75" s="56">
        <f>SUM(CK76:CK79)</f>
        <v>17515.560000000001</v>
      </c>
      <c r="CL75" s="56">
        <f>SUM(CL76:CL79)</f>
        <v>2642.35</v>
      </c>
      <c r="CM75" s="23">
        <f t="shared" si="403"/>
        <v>0.17515560000000002</v>
      </c>
      <c r="CN75" s="23" t="str">
        <f t="shared" si="430"/>
        <v>св.200</v>
      </c>
      <c r="CO75" s="56">
        <f>SUM(CO76:CO79)</f>
        <v>211554</v>
      </c>
      <c r="CP75" s="56">
        <f>SUM(CP76:CP79)</f>
        <v>90518</v>
      </c>
      <c r="CQ75" s="56">
        <f>SUM(CQ76:CQ79)</f>
        <v>0</v>
      </c>
      <c r="CR75" s="23">
        <f t="shared" si="404"/>
        <v>0.42787184359548863</v>
      </c>
      <c r="CS75" s="23" t="str">
        <f t="shared" si="405"/>
        <v xml:space="preserve"> </v>
      </c>
      <c r="CT75" s="56">
        <f>SUM(CT76:CT79)</f>
        <v>0</v>
      </c>
      <c r="CU75" s="56">
        <f>SUM(CU76:CU79)</f>
        <v>0</v>
      </c>
      <c r="CV75" s="56">
        <f>SUM(CV76:CV79)</f>
        <v>0</v>
      </c>
      <c r="CW75" s="45" t="str">
        <f t="shared" si="431"/>
        <v xml:space="preserve"> </v>
      </c>
      <c r="CX75" s="45" t="str">
        <f t="shared" si="432"/>
        <v xml:space="preserve"> </v>
      </c>
      <c r="CY75" s="56">
        <f>SUM(CY76:CY79)</f>
        <v>0</v>
      </c>
      <c r="CZ75" s="56">
        <f>SUM(CZ76:CZ79)</f>
        <v>0</v>
      </c>
      <c r="DA75" s="56">
        <f>SUM(DA76:DA79)</f>
        <v>0</v>
      </c>
      <c r="DB75" s="23" t="str">
        <f t="shared" si="406"/>
        <v xml:space="preserve"> </v>
      </c>
      <c r="DC75" s="23" t="str">
        <f t="shared" si="407"/>
        <v xml:space="preserve"> </v>
      </c>
      <c r="DD75" s="56">
        <f>SUM(DD76:DD79)</f>
        <v>0</v>
      </c>
      <c r="DE75" s="56">
        <f>SUM(DE76:DE79)</f>
        <v>0</v>
      </c>
      <c r="DF75" s="56">
        <f>SUM(DF76:DF79)</f>
        <v>500</v>
      </c>
      <c r="DG75" s="23" t="str">
        <f t="shared" si="408"/>
        <v xml:space="preserve"> </v>
      </c>
      <c r="DH75" s="23">
        <f t="shared" si="409"/>
        <v>0</v>
      </c>
      <c r="DI75" s="56">
        <f>SUM(DI76:DI79)</f>
        <v>0</v>
      </c>
      <c r="DJ75" s="56">
        <f>SUM(DJ76:DJ79)</f>
        <v>-1520</v>
      </c>
      <c r="DK75" s="23">
        <f t="shared" si="410"/>
        <v>0</v>
      </c>
      <c r="DL75" s="56">
        <f>SUM(DL76:DL79)</f>
        <v>0</v>
      </c>
      <c r="DM75" s="56">
        <f>SUM(DM76:DM79)</f>
        <v>0</v>
      </c>
      <c r="DN75" s="56">
        <f>SUM(DN76:DN79)</f>
        <v>0</v>
      </c>
      <c r="DO75" s="23" t="str">
        <f t="shared" si="411"/>
        <v xml:space="preserve"> </v>
      </c>
      <c r="DP75" s="23" t="str">
        <f t="shared" si="412"/>
        <v xml:space="preserve"> </v>
      </c>
      <c r="DQ75" s="56">
        <f>SUM(DQ76:DQ79)</f>
        <v>0</v>
      </c>
      <c r="DR75" s="56">
        <f>SUM(DR76:DR79)</f>
        <v>0</v>
      </c>
      <c r="DS75" s="56">
        <f>SUM(DS76:DS79)</f>
        <v>0</v>
      </c>
      <c r="DT75" s="23" t="str">
        <f t="shared" si="423"/>
        <v xml:space="preserve"> </v>
      </c>
      <c r="DU75" s="23" t="str">
        <f t="shared" si="371"/>
        <v xml:space="preserve"> </v>
      </c>
    </row>
    <row r="76" spans="1:125" s="16" customFormat="1" ht="15.75" hidden="1" customHeight="1" outlineLevel="1">
      <c r="A76" s="15">
        <v>60</v>
      </c>
      <c r="B76" s="8" t="s">
        <v>80</v>
      </c>
      <c r="C76" s="24">
        <f t="shared" ref="C76:D79" si="437">H76+AQ76</f>
        <v>29891020</v>
      </c>
      <c r="D76" s="24">
        <f t="shared" si="437"/>
        <v>8265350.1400000006</v>
      </c>
      <c r="E76" s="24">
        <f t="shared" ref="E76:E79" si="438">J76+AS76</f>
        <v>5676666.04</v>
      </c>
      <c r="F76" s="25">
        <f t="shared" si="415"/>
        <v>0.27651616237920285</v>
      </c>
      <c r="G76" s="25">
        <f t="shared" si="416"/>
        <v>1.4560219117628419</v>
      </c>
      <c r="H76" s="14">
        <f t="shared" ref="H76:J78" si="439">W76++AG76+M76+AB76+AL76+R76</f>
        <v>28741020</v>
      </c>
      <c r="I76" s="21">
        <f t="shared" si="439"/>
        <v>7576128.7100000009</v>
      </c>
      <c r="J76" s="14">
        <f t="shared" si="439"/>
        <v>5410435.1600000001</v>
      </c>
      <c r="K76" s="25">
        <f t="shared" si="374"/>
        <v>0.26359985518955142</v>
      </c>
      <c r="L76" s="25">
        <f t="shared" si="375"/>
        <v>1.4002808435837535</v>
      </c>
      <c r="M76" s="33">
        <v>24940000</v>
      </c>
      <c r="N76" s="33">
        <v>7077504.1900000004</v>
      </c>
      <c r="O76" s="33">
        <v>4922996.12</v>
      </c>
      <c r="P76" s="25">
        <f t="shared" si="376"/>
        <v>0.28378124258219728</v>
      </c>
      <c r="Q76" s="25">
        <f t="shared" si="377"/>
        <v>1.4376416347856069</v>
      </c>
      <c r="R76" s="33">
        <v>1261020</v>
      </c>
      <c r="S76" s="33">
        <v>325217.62</v>
      </c>
      <c r="T76" s="33">
        <v>294731.59000000003</v>
      </c>
      <c r="U76" s="25">
        <f t="shared" si="378"/>
        <v>0.25790044567096476</v>
      </c>
      <c r="V76" s="25">
        <f t="shared" si="379"/>
        <v>1.1034365878459107</v>
      </c>
      <c r="W76" s="33"/>
      <c r="X76" s="33">
        <v>33750</v>
      </c>
      <c r="Y76" s="33"/>
      <c r="Z76" s="25" t="str">
        <f t="shared" ref="Z76" si="440">IF(X76&lt;=0," ",IF(W76&lt;=0," ",IF(X76/W76*100&gt;200,"СВ.200",X76/W76)))</f>
        <v xml:space="preserve"> </v>
      </c>
      <c r="AA76" s="25" t="str">
        <f t="shared" ref="AA76" si="441">IF(Y76=0," ",IF(X76/Y76*100&gt;200,"св.200",X76/Y76))</f>
        <v xml:space="preserve"> </v>
      </c>
      <c r="AB76" s="33">
        <v>700000</v>
      </c>
      <c r="AC76" s="33">
        <v>-42931.92</v>
      </c>
      <c r="AD76" s="33">
        <v>18337.009999999998</v>
      </c>
      <c r="AE76" s="25" t="str">
        <f t="shared" ref="AE76:AE79" si="442">IF(AC76&lt;=0," ",IF(AB76&lt;=0," ",IF(AC76/AB76*100&gt;200,"СВ.200",AC76/AB76)))</f>
        <v xml:space="preserve"> </v>
      </c>
      <c r="AF76" s="25">
        <f t="shared" si="383"/>
        <v>-2.3412715595399689</v>
      </c>
      <c r="AG76" s="33">
        <v>1840000</v>
      </c>
      <c r="AH76" s="33">
        <v>182588.82</v>
      </c>
      <c r="AI76" s="33">
        <v>174370.44</v>
      </c>
      <c r="AJ76" s="25">
        <f t="shared" si="384"/>
        <v>9.9233054347826088E-2</v>
      </c>
      <c r="AK76" s="25">
        <f t="shared" si="385"/>
        <v>1.0471317271436604</v>
      </c>
      <c r="AL76" s="33"/>
      <c r="AM76" s="33"/>
      <c r="AN76" s="33"/>
      <c r="AO76" s="25" t="str">
        <f t="shared" si="298"/>
        <v xml:space="preserve"> </v>
      </c>
      <c r="AP76" s="25" t="str">
        <f t="shared" si="386"/>
        <v xml:space="preserve"> </v>
      </c>
      <c r="AQ76" s="53">
        <f t="shared" ref="AQ76:AQ79" si="443">AV76+BA76+BF76+BK76+BP76+BU76+BZ76+CE76+CY76+DD76+DL76+CT76+DQ76</f>
        <v>1150000</v>
      </c>
      <c r="AR76" s="53">
        <f t="shared" ref="AR76:AR79" si="444">AW76+BB76+BG76+BL76+BQ76+BV76+CA76+CF76+CZ76+DE76+DM76+CU76+DI76+DR76</f>
        <v>689221.43</v>
      </c>
      <c r="AS76" s="53">
        <f t="shared" ref="AS76:AS79" si="445">AX76+BC76+BH76+BM76+BR76+BW76+CB76+CG76+DA76+DF76+DN76+CV76+DJ76</f>
        <v>266230.88</v>
      </c>
      <c r="AT76" s="25">
        <f t="shared" si="421"/>
        <v>0.59932298260869565</v>
      </c>
      <c r="AU76" s="25" t="str">
        <f t="shared" si="436"/>
        <v>св.200</v>
      </c>
      <c r="AV76" s="33">
        <v>500000</v>
      </c>
      <c r="AW76" s="33">
        <v>54638.21</v>
      </c>
      <c r="AX76" s="33">
        <v>105316.09</v>
      </c>
      <c r="AY76" s="25">
        <f t="shared" si="388"/>
        <v>0.10927642</v>
      </c>
      <c r="AZ76" s="25">
        <f t="shared" si="389"/>
        <v>0.51880211276358623</v>
      </c>
      <c r="BA76" s="33"/>
      <c r="BB76" s="33"/>
      <c r="BC76" s="33"/>
      <c r="BD76" s="25" t="str">
        <f t="shared" si="390"/>
        <v xml:space="preserve"> </v>
      </c>
      <c r="BE76" s="25" t="str">
        <f t="shared" si="391"/>
        <v xml:space="preserve"> </v>
      </c>
      <c r="BF76" s="33"/>
      <c r="BG76" s="33"/>
      <c r="BH76" s="33"/>
      <c r="BI76" s="25" t="str">
        <f t="shared" si="392"/>
        <v xml:space="preserve"> </v>
      </c>
      <c r="BJ76" s="25" t="str">
        <f t="shared" si="393"/>
        <v xml:space="preserve"> </v>
      </c>
      <c r="BK76" s="33"/>
      <c r="BL76" s="33"/>
      <c r="BM76" s="33"/>
      <c r="BN76" s="25" t="str">
        <f t="shared" si="394"/>
        <v xml:space="preserve"> </v>
      </c>
      <c r="BO76" s="25" t="str">
        <f t="shared" si="395"/>
        <v xml:space="preserve"> </v>
      </c>
      <c r="BP76" s="33">
        <v>90000</v>
      </c>
      <c r="BQ76" s="33">
        <v>24265.16</v>
      </c>
      <c r="BR76" s="33">
        <v>18538.439999999999</v>
      </c>
      <c r="BS76" s="25">
        <f t="shared" si="396"/>
        <v>0.2696128888888889</v>
      </c>
      <c r="BT76" s="25">
        <f>IF(BR76=0," ",IF(BQ76/BR76*100&gt;200,"св.200",BQ76/BR76))</f>
        <v>1.3089105663691227</v>
      </c>
      <c r="BU76" s="33">
        <v>460000</v>
      </c>
      <c r="BV76" s="33">
        <v>209040</v>
      </c>
      <c r="BW76" s="33">
        <v>140754</v>
      </c>
      <c r="BX76" s="25">
        <f>IF(BV76&lt;=0," ",IF(BU76&lt;=0," ",IF(BV76/BU76*100&gt;200,"СВ.200",BV76/BU76)))</f>
        <v>0.45443478260869563</v>
      </c>
      <c r="BY76" s="25">
        <f>IF(BW76=0," ",IF(BV76/BW76*100&gt;200,"св.200",BV76/BW76))</f>
        <v>1.4851442943006947</v>
      </c>
      <c r="BZ76" s="33"/>
      <c r="CA76" s="33">
        <v>383762.5</v>
      </c>
      <c r="CB76" s="33"/>
      <c r="CC76" s="25" t="str">
        <f t="shared" si="288"/>
        <v xml:space="preserve"> </v>
      </c>
      <c r="CD76" s="25" t="str">
        <f t="shared" si="400"/>
        <v xml:space="preserve"> </v>
      </c>
      <c r="CE76" s="24">
        <f t="shared" ref="CE76:CG79" si="446">CJ76+CO76</f>
        <v>100000</v>
      </c>
      <c r="CF76" s="24">
        <f t="shared" si="446"/>
        <v>17515.560000000001</v>
      </c>
      <c r="CG76" s="24">
        <f t="shared" si="446"/>
        <v>2642.35</v>
      </c>
      <c r="CH76" s="25">
        <f t="shared" si="402"/>
        <v>0.17515560000000002</v>
      </c>
      <c r="CI76" s="25" t="str">
        <f t="shared" si="429"/>
        <v>св.200</v>
      </c>
      <c r="CJ76" s="33">
        <v>100000</v>
      </c>
      <c r="CK76" s="33">
        <v>17515.560000000001</v>
      </c>
      <c r="CL76" s="33">
        <v>2642.35</v>
      </c>
      <c r="CM76" s="25">
        <f t="shared" si="403"/>
        <v>0.17515560000000002</v>
      </c>
      <c r="CN76" s="25" t="str">
        <f t="shared" si="430"/>
        <v>св.200</v>
      </c>
      <c r="CO76" s="33"/>
      <c r="CP76" s="33"/>
      <c r="CQ76" s="33"/>
      <c r="CR76" s="25" t="str">
        <f t="shared" si="404"/>
        <v xml:space="preserve"> </v>
      </c>
      <c r="CS76" s="25" t="str">
        <f t="shared" si="405"/>
        <v xml:space="preserve"> </v>
      </c>
      <c r="CT76" s="33"/>
      <c r="CU76" s="33"/>
      <c r="CV76" s="33"/>
      <c r="CW76" s="25" t="str">
        <f t="shared" si="431"/>
        <v xml:space="preserve"> </v>
      </c>
      <c r="CX76" s="25" t="str">
        <f t="shared" si="432"/>
        <v xml:space="preserve"> </v>
      </c>
      <c r="CY76" s="33"/>
      <c r="CZ76" s="33"/>
      <c r="DA76" s="33"/>
      <c r="DB76" s="25" t="str">
        <f t="shared" si="406"/>
        <v xml:space="preserve"> </v>
      </c>
      <c r="DC76" s="25" t="str">
        <f t="shared" si="407"/>
        <v xml:space="preserve"> </v>
      </c>
      <c r="DD76" s="33"/>
      <c r="DE76" s="33"/>
      <c r="DF76" s="33">
        <v>500</v>
      </c>
      <c r="DG76" s="25" t="str">
        <f t="shared" si="408"/>
        <v xml:space="preserve"> </v>
      </c>
      <c r="DH76" s="25">
        <f t="shared" si="409"/>
        <v>0</v>
      </c>
      <c r="DI76" s="33"/>
      <c r="DJ76" s="33">
        <v>-1520</v>
      </c>
      <c r="DK76" s="25">
        <f t="shared" si="410"/>
        <v>0</v>
      </c>
      <c r="DL76" s="33"/>
      <c r="DM76" s="33"/>
      <c r="DN76" s="33"/>
      <c r="DO76" s="25" t="str">
        <f t="shared" si="411"/>
        <v xml:space="preserve"> </v>
      </c>
      <c r="DP76" s="25" t="str">
        <f t="shared" si="412"/>
        <v xml:space="preserve"> </v>
      </c>
      <c r="DQ76" s="33"/>
      <c r="DR76" s="33"/>
      <c r="DS76" s="33"/>
      <c r="DT76" s="25" t="str">
        <f t="shared" si="423"/>
        <v xml:space="preserve"> </v>
      </c>
      <c r="DU76" s="25" t="str">
        <f t="shared" si="371"/>
        <v xml:space="preserve"> </v>
      </c>
    </row>
    <row r="77" spans="1:125" s="16" customFormat="1" ht="15.75" hidden="1" customHeight="1" outlineLevel="1">
      <c r="A77" s="15">
        <v>61</v>
      </c>
      <c r="B77" s="8" t="s">
        <v>59</v>
      </c>
      <c r="C77" s="24">
        <f t="shared" si="437"/>
        <v>1346000</v>
      </c>
      <c r="D77" s="24">
        <f t="shared" si="437"/>
        <v>195605.6</v>
      </c>
      <c r="E77" s="24">
        <f t="shared" si="438"/>
        <v>141201</v>
      </c>
      <c r="F77" s="25">
        <f t="shared" si="415"/>
        <v>0.14532362555720654</v>
      </c>
      <c r="G77" s="25">
        <f t="shared" si="416"/>
        <v>1.3852989709704606</v>
      </c>
      <c r="H77" s="14">
        <f t="shared" si="439"/>
        <v>1297883.3600000001</v>
      </c>
      <c r="I77" s="21">
        <f t="shared" si="439"/>
        <v>176555.9</v>
      </c>
      <c r="J77" s="14">
        <f t="shared" si="439"/>
        <v>134070.56</v>
      </c>
      <c r="K77" s="25">
        <f t="shared" ref="K77:K79" si="447">IF(I77&lt;=0," ",IF(I77/H77*100&gt;200,"СВ.200",I77/H77))</f>
        <v>0.13603371877731754</v>
      </c>
      <c r="L77" s="25">
        <f t="shared" ref="L77:L79" si="448">IF(J77=0," ",IF(I77/J77*100&gt;200,"св.200",I77/J77))</f>
        <v>1.3168879133495079</v>
      </c>
      <c r="M77" s="33">
        <v>106000</v>
      </c>
      <c r="N77" s="33">
        <v>25075.91</v>
      </c>
      <c r="O77" s="33">
        <v>18233.810000000001</v>
      </c>
      <c r="P77" s="25">
        <f t="shared" ref="P77:P79" si="449">IF(N77&lt;=0," ",IF(M77&lt;=0," ",IF(N77/M77*100&gt;200,"СВ.200",N77/M77)))</f>
        <v>0.23656518867924528</v>
      </c>
      <c r="Q77" s="25">
        <f t="shared" ref="Q77:Q79" si="450">IF(O77=0," ",IF(N77/O77*100&gt;200,"св.200",N77/O77))</f>
        <v>1.3752424753795283</v>
      </c>
      <c r="R77" s="33"/>
      <c r="S77" s="33"/>
      <c r="T77" s="33"/>
      <c r="U77" s="25" t="str">
        <f t="shared" ref="U77:U79" si="451">IF(S77&lt;=0," ",IF(R77&lt;=0," ",IF(S77/R77*100&gt;200,"СВ.200",S77/R77)))</f>
        <v xml:space="preserve"> </v>
      </c>
      <c r="V77" s="25" t="str">
        <f t="shared" ref="V77:V79" si="452">IF(S77=0," ",IF(S77/T77*100&gt;200,"св.200",S77/T77))</f>
        <v xml:space="preserve"> </v>
      </c>
      <c r="W77" s="33"/>
      <c r="X77" s="33"/>
      <c r="Y77" s="33">
        <v>13944.3</v>
      </c>
      <c r="Z77" s="25" t="str">
        <f t="shared" ref="Z77:Z79" si="453">IF(X77&lt;=0," ",IF(W77&lt;=0," ",IF(X77/W77*100&gt;200,"СВ.200",X77/W77)))</f>
        <v xml:space="preserve"> </v>
      </c>
      <c r="AA77" s="25">
        <f t="shared" ref="AA77:AA79" si="454">IF(Y77=0," ",IF(X77/Y77*100&gt;200,"св.200",X77/Y77))</f>
        <v>0</v>
      </c>
      <c r="AB77" s="33">
        <v>61883.360000000001</v>
      </c>
      <c r="AC77" s="33">
        <v>3589.77</v>
      </c>
      <c r="AD77" s="33">
        <v>1059.9100000000001</v>
      </c>
      <c r="AE77" s="25">
        <f t="shared" si="442"/>
        <v>5.800864723570278E-2</v>
      </c>
      <c r="AF77" s="25" t="str">
        <f t="shared" ref="AF77:AF79" si="455">IF(AD77=0," ",IF(AC77/AD77*100&gt;200,"св.200",AC77/AD77))</f>
        <v>св.200</v>
      </c>
      <c r="AG77" s="33">
        <v>1130000</v>
      </c>
      <c r="AH77" s="33">
        <v>147890.22</v>
      </c>
      <c r="AI77" s="33">
        <v>100832.54</v>
      </c>
      <c r="AJ77" s="25">
        <f t="shared" ref="AJ77:AJ79" si="456">IF(AH77&lt;=0," ",IF(AG77&lt;=0," ",IF(AH77/AG77*100&gt;200,"СВ.200",AH77/AG77)))</f>
        <v>0.13087630088495575</v>
      </c>
      <c r="AK77" s="25">
        <f t="shared" ref="AK77:AK79" si="457">IF(AI77=0," ",IF(AH77/AI77*100&gt;200,"св.200",AH77/AI77))</f>
        <v>1.4666914073571886</v>
      </c>
      <c r="AL77" s="33"/>
      <c r="AM77" s="33"/>
      <c r="AN77" s="33"/>
      <c r="AO77" s="25" t="str">
        <f t="shared" ref="AO77:AO79" si="458">IF(AM77&lt;=0," ",IF(AL77&lt;=0," ",IF(AM77/AL77*100&gt;200,"СВ.200",AM77/AL77)))</f>
        <v xml:space="preserve"> </v>
      </c>
      <c r="AP77" s="25" t="str">
        <f t="shared" ref="AP77:AP79" si="459">IF(AN77=0," ",IF(AM77/AN77*100&gt;200,"св.200",AM77/AN77))</f>
        <v xml:space="preserve"> </v>
      </c>
      <c r="AQ77" s="53">
        <f t="shared" si="443"/>
        <v>48116.639999999999</v>
      </c>
      <c r="AR77" s="53">
        <f t="shared" si="444"/>
        <v>19049.7</v>
      </c>
      <c r="AS77" s="53">
        <f t="shared" si="445"/>
        <v>7130.44</v>
      </c>
      <c r="AT77" s="25">
        <f>IF(AR77&lt;=0," ",IF(AQ77&lt;=0," ",IF(AR77/AQ77*100&gt;200,"СВ.200",AR77/AQ77)))</f>
        <v>0.3959066967269535</v>
      </c>
      <c r="AU77" s="25" t="str">
        <f>IF(AS77=0," ",IF(AR77/AS77*100&gt;200,"св.200",AR77/AS77))</f>
        <v>св.200</v>
      </c>
      <c r="AV77" s="33">
        <v>8179.2</v>
      </c>
      <c r="AW77" s="33">
        <v>8179.2</v>
      </c>
      <c r="AX77" s="33"/>
      <c r="AY77" s="25">
        <f t="shared" ref="AY77:AY79" si="460">IF(AW77&lt;=0," ",IF(AV77&lt;=0," ",IF(AW77/AV77*100&gt;200,"СВ.200",AW77/AV77)))</f>
        <v>1</v>
      </c>
      <c r="AZ77" s="25" t="str">
        <f t="shared" ref="AZ77:AZ79" si="461">IF(AX77=0," ",IF(AW77/AX77*100&gt;200,"св.200",AW77/AX77))</f>
        <v xml:space="preserve"> </v>
      </c>
      <c r="BA77" s="33">
        <v>39914.89</v>
      </c>
      <c r="BB77" s="33">
        <v>10847.95</v>
      </c>
      <c r="BC77" s="33">
        <v>7130.44</v>
      </c>
      <c r="BD77" s="25">
        <f t="shared" ref="BD77:BD79" si="462">IF(BB77&lt;=0," ",IF(BA77&lt;=0," ",IF(BB77/BA77*100&gt;200,"СВ.200",BB77/BA77)))</f>
        <v>0.27177702356188382</v>
      </c>
      <c r="BE77" s="25">
        <f t="shared" ref="BE77:BE79" si="463">IF(BC77=0," ",IF(BB77/BC77*100&gt;200,"св.200",BB77/BC77))</f>
        <v>1.5213577282748332</v>
      </c>
      <c r="BF77" s="33"/>
      <c r="BG77" s="33"/>
      <c r="BH77" s="33"/>
      <c r="BI77" s="25" t="str">
        <f t="shared" ref="BI77:BI79" si="464">IF(BG77&lt;=0," ",IF(BF77&lt;=0," ",IF(BG77/BF77*100&gt;200,"СВ.200",BG77/BF77)))</f>
        <v xml:space="preserve"> </v>
      </c>
      <c r="BJ77" s="25" t="str">
        <f>IF(BG77=0," ",IF(BG77/BH77*100&gt;200,"св.200",BG77/BH77))</f>
        <v xml:space="preserve"> </v>
      </c>
      <c r="BK77" s="33"/>
      <c r="BL77" s="33"/>
      <c r="BM77" s="33"/>
      <c r="BN77" s="25" t="str">
        <f t="shared" ref="BN77:BN79" si="465">IF(BL77&lt;=0," ",IF(BK77&lt;=0," ",IF(BL77/BK77*100&gt;200,"СВ.200",BL77/BK77)))</f>
        <v xml:space="preserve"> </v>
      </c>
      <c r="BO77" s="25" t="str">
        <f t="shared" ref="BO77:BO79" si="466">IF(BM77=0," ",IF(BL77/BM77*100&gt;200,"св.200",BL77/BM77))</f>
        <v xml:space="preserve"> </v>
      </c>
      <c r="BP77" s="33"/>
      <c r="BQ77" s="33"/>
      <c r="BR77" s="33"/>
      <c r="BS77" s="25" t="str">
        <f t="shared" ref="BS77:BS79" si="467">IF(BQ77&lt;=0," ",IF(BP77&lt;=0," ",IF(BQ77/BP77*100&gt;200,"СВ.200",BQ77/BP77)))</f>
        <v xml:space="preserve"> </v>
      </c>
      <c r="BT77" s="25" t="str">
        <f t="shared" ref="BT77:BT79" si="468">IF(BR77=0," ",IF(BQ77/BR77*100&gt;200,"св.200",BQ77/BR77))</f>
        <v xml:space="preserve"> </v>
      </c>
      <c r="BU77" s="33">
        <v>22.55</v>
      </c>
      <c r="BV77" s="33">
        <v>22.55</v>
      </c>
      <c r="BW77" s="33"/>
      <c r="BX77" s="25">
        <f t="shared" ref="BX77:BX79" si="469">IF(BV77&lt;=0," ",IF(BU77&lt;=0," ",IF(BV77/BU77*100&gt;200,"СВ.200",BV77/BU77)))</f>
        <v>1</v>
      </c>
      <c r="BY77" s="25" t="str">
        <f t="shared" ref="BY77:BY79" si="470">IF(BW77=0," ",IF(BV77/BW77*100&gt;200,"св.200",BV77/BW77))</f>
        <v xml:space="preserve"> </v>
      </c>
      <c r="BZ77" s="33"/>
      <c r="CA77" s="33"/>
      <c r="CB77" s="33"/>
      <c r="CC77" s="25" t="str">
        <f t="shared" ref="CC77:CC79" si="471">IF(CA77&lt;=0," ",IF(BZ77&lt;=0," ",IF(CA77/BZ77*100&gt;200,"СВ.200",CA77/BZ77)))</f>
        <v xml:space="preserve"> </v>
      </c>
      <c r="CD77" s="25" t="str">
        <f t="shared" ref="CD77:CD79" si="472">IF(CB77=0," ",IF(CA77/CB77*100&gt;200,"св.200",CA77/CB77))</f>
        <v xml:space="preserve"> </v>
      </c>
      <c r="CE77" s="24">
        <f t="shared" si="446"/>
        <v>0</v>
      </c>
      <c r="CF77" s="24">
        <f t="shared" si="446"/>
        <v>0</v>
      </c>
      <c r="CG77" s="24">
        <f t="shared" si="446"/>
        <v>0</v>
      </c>
      <c r="CH77" s="25" t="str">
        <f t="shared" ref="CH77:CH79" si="473">IF(CF77&lt;=0," ",IF(CE77&lt;=0," ",IF(CF77/CE77*100&gt;200,"СВ.200",CF77/CE77)))</f>
        <v xml:space="preserve"> </v>
      </c>
      <c r="CI77" s="25" t="str">
        <f t="shared" ref="CI77:CI79" si="474">IF(CG77=0," ",IF(CF77/CG77*100&gt;200,"св.200",CF77/CG77))</f>
        <v xml:space="preserve"> </v>
      </c>
      <c r="CJ77" s="33"/>
      <c r="CK77" s="33"/>
      <c r="CL77" s="33"/>
      <c r="CM77" s="25" t="str">
        <f t="shared" ref="CM77:CM79" si="475">IF(CK77&lt;=0," ",IF(CJ77&lt;=0," ",IF(CK77/CJ77*100&gt;200,"СВ.200",CK77/CJ77)))</f>
        <v xml:space="preserve"> </v>
      </c>
      <c r="CN77" s="25" t="str">
        <f t="shared" ref="CN77:CN79" si="476">IF(CL77=0," ",IF(CK77/CL77*100&gt;200,"св.200",CK77/CL77))</f>
        <v xml:space="preserve"> </v>
      </c>
      <c r="CO77" s="33"/>
      <c r="CP77" s="33"/>
      <c r="CQ77" s="33"/>
      <c r="CR77" s="25" t="str">
        <f t="shared" ref="CR77:CR79" si="477">IF(CP77&lt;=0," ",IF(CO77&lt;=0," ",IF(CP77/CO77*100&gt;200,"СВ.200",CP77/CO77)))</f>
        <v xml:space="preserve"> </v>
      </c>
      <c r="CS77" s="25" t="str">
        <f t="shared" ref="CS77:CS79" si="478">IF(CQ77=0," ",IF(CP77/CQ77*100&gt;200,"св.200",CP77/CQ77))</f>
        <v xml:space="preserve"> </v>
      </c>
      <c r="CT77" s="33"/>
      <c r="CU77" s="33"/>
      <c r="CV77" s="33"/>
      <c r="CW77" s="25" t="str">
        <f t="shared" si="431"/>
        <v xml:space="preserve"> </v>
      </c>
      <c r="CX77" s="25" t="str">
        <f t="shared" si="432"/>
        <v xml:space="preserve"> </v>
      </c>
      <c r="CY77" s="33"/>
      <c r="CZ77" s="33"/>
      <c r="DA77" s="33"/>
      <c r="DB77" s="25" t="str">
        <f t="shared" ref="DB77:DB79" si="479">IF(CZ77&lt;=0," ",IF(CY77&lt;=0," ",IF(CZ77/CY77*100&gt;200,"СВ.200",CZ77/CY77)))</f>
        <v xml:space="preserve"> </v>
      </c>
      <c r="DC77" s="25" t="str">
        <f t="shared" ref="DC77:DC79" si="480">IF(DA77=0," ",IF(CZ77/DA77*100&gt;200,"св.200",CZ77/DA77))</f>
        <v xml:space="preserve"> </v>
      </c>
      <c r="DD77" s="33"/>
      <c r="DE77" s="33"/>
      <c r="DF77" s="33"/>
      <c r="DG77" s="25" t="str">
        <f t="shared" ref="DG77:DG79" si="481">IF(DE77&lt;=0," ",IF(DD77&lt;=0," ",IF(DE77/DD77*100&gt;200,"СВ.200",DE77/DD77)))</f>
        <v xml:space="preserve"> </v>
      </c>
      <c r="DH77" s="25" t="str">
        <f t="shared" ref="DH77:DH79" si="482">IF(DF77=0," ",IF(DE77/DF77*100&gt;200,"св.200",DE77/DF77))</f>
        <v xml:space="preserve"> </v>
      </c>
      <c r="DI77" s="33"/>
      <c r="DJ77" s="33"/>
      <c r="DK77" s="25" t="str">
        <f t="shared" si="410"/>
        <v xml:space="preserve"> </v>
      </c>
      <c r="DL77" s="33"/>
      <c r="DM77" s="33"/>
      <c r="DN77" s="33"/>
      <c r="DO77" s="25" t="str">
        <f t="shared" ref="DO77:DO79" si="483">IF(DM77&lt;=0," ",IF(DL77&lt;=0," ",IF(DM77/DL77*100&gt;200,"СВ.200",DM77/DL77)))</f>
        <v xml:space="preserve"> </v>
      </c>
      <c r="DP77" s="25" t="str">
        <f t="shared" ref="DP77:DP79" si="484">IF(DN77=0," ",IF(DM77/DN77*100&gt;200,"св.200",DM77/DN77))</f>
        <v xml:space="preserve"> </v>
      </c>
      <c r="DQ77" s="33"/>
      <c r="DR77" s="33"/>
      <c r="DS77" s="33"/>
      <c r="DT77" s="25" t="str">
        <f t="shared" si="423"/>
        <v xml:space="preserve"> </v>
      </c>
      <c r="DU77" s="25" t="str">
        <f t="shared" si="371"/>
        <v xml:space="preserve"> </v>
      </c>
    </row>
    <row r="78" spans="1:125" s="16" customFormat="1" ht="15.75" hidden="1" customHeight="1" outlineLevel="1">
      <c r="A78" s="15">
        <v>62</v>
      </c>
      <c r="B78" s="8" t="s">
        <v>93</v>
      </c>
      <c r="C78" s="24">
        <f t="shared" si="437"/>
        <v>1914554</v>
      </c>
      <c r="D78" s="24">
        <f t="shared" si="437"/>
        <v>331108.29000000004</v>
      </c>
      <c r="E78" s="24">
        <f t="shared" si="438"/>
        <v>226157.6</v>
      </c>
      <c r="F78" s="25">
        <f t="shared" si="415"/>
        <v>0.17294277936271321</v>
      </c>
      <c r="G78" s="25">
        <f t="shared" si="416"/>
        <v>1.4640599741065523</v>
      </c>
      <c r="H78" s="14">
        <f t="shared" si="439"/>
        <v>1643020</v>
      </c>
      <c r="I78" s="21">
        <f t="shared" si="439"/>
        <v>240033.01</v>
      </c>
      <c r="J78" s="14">
        <f t="shared" si="439"/>
        <v>222857.60000000001</v>
      </c>
      <c r="K78" s="25">
        <f t="shared" si="447"/>
        <v>0.14609256734549794</v>
      </c>
      <c r="L78" s="25">
        <f t="shared" si="448"/>
        <v>1.0770689893456629</v>
      </c>
      <c r="M78" s="33">
        <v>700020</v>
      </c>
      <c r="N78" s="33">
        <v>165396.85</v>
      </c>
      <c r="O78" s="33">
        <v>119941.08</v>
      </c>
      <c r="P78" s="25">
        <f t="shared" si="449"/>
        <v>0.23627446358675466</v>
      </c>
      <c r="Q78" s="25">
        <f t="shared" si="450"/>
        <v>1.3789841645581313</v>
      </c>
      <c r="R78" s="33"/>
      <c r="S78" s="33"/>
      <c r="T78" s="33"/>
      <c r="U78" s="25" t="str">
        <f t="shared" si="451"/>
        <v xml:space="preserve"> </v>
      </c>
      <c r="V78" s="25" t="str">
        <f t="shared" si="452"/>
        <v xml:space="preserve"> </v>
      </c>
      <c r="W78" s="33">
        <v>5000</v>
      </c>
      <c r="X78" s="33"/>
      <c r="Y78" s="33">
        <v>3675.6</v>
      </c>
      <c r="Z78" s="25" t="str">
        <f t="shared" si="453"/>
        <v xml:space="preserve"> </v>
      </c>
      <c r="AA78" s="25">
        <f t="shared" si="454"/>
        <v>0</v>
      </c>
      <c r="AB78" s="33">
        <v>93000</v>
      </c>
      <c r="AC78" s="33">
        <v>87.44</v>
      </c>
      <c r="AD78" s="33">
        <v>2936.83</v>
      </c>
      <c r="AE78" s="25">
        <f t="shared" si="442"/>
        <v>9.4021505376344085E-4</v>
      </c>
      <c r="AF78" s="25">
        <f t="shared" si="455"/>
        <v>2.9773599425230605E-2</v>
      </c>
      <c r="AG78" s="33">
        <v>845000</v>
      </c>
      <c r="AH78" s="33">
        <v>74548.72</v>
      </c>
      <c r="AI78" s="33">
        <v>96304.09</v>
      </c>
      <c r="AJ78" s="25">
        <f t="shared" si="456"/>
        <v>8.8223337278106509E-2</v>
      </c>
      <c r="AK78" s="25">
        <f t="shared" si="457"/>
        <v>0.77409713336162567</v>
      </c>
      <c r="AL78" s="33"/>
      <c r="AM78" s="33"/>
      <c r="AN78" s="33"/>
      <c r="AO78" s="25" t="str">
        <f t="shared" si="458"/>
        <v xml:space="preserve"> </v>
      </c>
      <c r="AP78" s="25" t="str">
        <f t="shared" si="459"/>
        <v xml:space="preserve"> </v>
      </c>
      <c r="AQ78" s="53">
        <f t="shared" si="443"/>
        <v>271534</v>
      </c>
      <c r="AR78" s="53">
        <f t="shared" si="444"/>
        <v>91075.28</v>
      </c>
      <c r="AS78" s="53">
        <f t="shared" si="445"/>
        <v>3300</v>
      </c>
      <c r="AT78" s="25">
        <f t="shared" si="421"/>
        <v>0.33541022487055028</v>
      </c>
      <c r="AU78" s="25" t="str">
        <f t="shared" si="436"/>
        <v>св.200</v>
      </c>
      <c r="AV78" s="33">
        <v>1000</v>
      </c>
      <c r="AW78" s="33">
        <v>557.28</v>
      </c>
      <c r="AX78" s="33"/>
      <c r="AY78" s="25">
        <f t="shared" si="460"/>
        <v>0.55728</v>
      </c>
      <c r="AZ78" s="25" t="str">
        <f t="shared" si="461"/>
        <v xml:space="preserve"> </v>
      </c>
      <c r="BA78" s="33"/>
      <c r="BB78" s="33"/>
      <c r="BC78" s="33"/>
      <c r="BD78" s="25" t="str">
        <f t="shared" si="462"/>
        <v xml:space="preserve"> </v>
      </c>
      <c r="BE78" s="25" t="str">
        <f t="shared" si="463"/>
        <v xml:space="preserve"> </v>
      </c>
      <c r="BF78" s="33"/>
      <c r="BG78" s="33"/>
      <c r="BH78" s="33"/>
      <c r="BI78" s="25" t="str">
        <f t="shared" si="464"/>
        <v xml:space="preserve"> </v>
      </c>
      <c r="BJ78" s="25" t="str">
        <f t="shared" ref="BJ78:BJ79" si="485">IF(BH78=0," ",IF(BG78/BH78*100&gt;200,"св.200",BG78/BH78))</f>
        <v xml:space="preserve"> </v>
      </c>
      <c r="BK78" s="33"/>
      <c r="BL78" s="33"/>
      <c r="BM78" s="33"/>
      <c r="BN78" s="25" t="str">
        <f t="shared" si="465"/>
        <v xml:space="preserve"> </v>
      </c>
      <c r="BO78" s="25" t="str">
        <f t="shared" si="466"/>
        <v xml:space="preserve"> </v>
      </c>
      <c r="BP78" s="33"/>
      <c r="BQ78" s="33"/>
      <c r="BR78" s="33"/>
      <c r="BS78" s="25" t="str">
        <f t="shared" si="467"/>
        <v xml:space="preserve"> </v>
      </c>
      <c r="BT78" s="25" t="str">
        <f t="shared" si="468"/>
        <v xml:space="preserve"> </v>
      </c>
      <c r="BU78" s="33">
        <v>58980</v>
      </c>
      <c r="BV78" s="33"/>
      <c r="BW78" s="33">
        <v>3300</v>
      </c>
      <c r="BX78" s="25" t="str">
        <f t="shared" si="469"/>
        <v xml:space="preserve"> </v>
      </c>
      <c r="BY78" s="25">
        <f t="shared" si="470"/>
        <v>0</v>
      </c>
      <c r="BZ78" s="33"/>
      <c r="CA78" s="33"/>
      <c r="CB78" s="33"/>
      <c r="CC78" s="25" t="str">
        <f t="shared" si="471"/>
        <v xml:space="preserve"> </v>
      </c>
      <c r="CD78" s="25" t="str">
        <f>IF(CA78=0," ",IF(CA78/CB78*100&gt;200,"св.200",CA78/CB78))</f>
        <v xml:space="preserve"> </v>
      </c>
      <c r="CE78" s="24">
        <f t="shared" si="446"/>
        <v>211554</v>
      </c>
      <c r="CF78" s="24">
        <f t="shared" si="446"/>
        <v>90518</v>
      </c>
      <c r="CG78" s="24">
        <f t="shared" si="446"/>
        <v>0</v>
      </c>
      <c r="CH78" s="25">
        <f t="shared" si="473"/>
        <v>0.42787184359548863</v>
      </c>
      <c r="CI78" s="25" t="str">
        <f t="shared" si="474"/>
        <v xml:space="preserve"> </v>
      </c>
      <c r="CJ78" s="33"/>
      <c r="CK78" s="33"/>
      <c r="CL78" s="33"/>
      <c r="CM78" s="25" t="str">
        <f t="shared" si="475"/>
        <v xml:space="preserve"> </v>
      </c>
      <c r="CN78" s="25" t="str">
        <f t="shared" si="476"/>
        <v xml:space="preserve"> </v>
      </c>
      <c r="CO78" s="33">
        <v>211554</v>
      </c>
      <c r="CP78" s="33">
        <v>90518</v>
      </c>
      <c r="CQ78" s="33"/>
      <c r="CR78" s="25">
        <f t="shared" si="477"/>
        <v>0.42787184359548863</v>
      </c>
      <c r="CS78" s="25" t="str">
        <f t="shared" si="478"/>
        <v xml:space="preserve"> </v>
      </c>
      <c r="CT78" s="33"/>
      <c r="CU78" s="33"/>
      <c r="CV78" s="33"/>
      <c r="CW78" s="25" t="str">
        <f t="shared" si="431"/>
        <v xml:space="preserve"> </v>
      </c>
      <c r="CX78" s="25" t="str">
        <f t="shared" si="432"/>
        <v xml:space="preserve"> </v>
      </c>
      <c r="CY78" s="33"/>
      <c r="CZ78" s="33"/>
      <c r="DA78" s="33"/>
      <c r="DB78" s="25" t="str">
        <f t="shared" si="479"/>
        <v xml:space="preserve"> </v>
      </c>
      <c r="DC78" s="25" t="str">
        <f t="shared" si="480"/>
        <v xml:space="preserve"> </v>
      </c>
      <c r="DD78" s="33"/>
      <c r="DE78" s="33"/>
      <c r="DF78" s="33"/>
      <c r="DG78" s="25" t="str">
        <f t="shared" si="481"/>
        <v xml:space="preserve"> </v>
      </c>
      <c r="DH78" s="25" t="str">
        <f t="shared" si="482"/>
        <v xml:space="preserve"> </v>
      </c>
      <c r="DI78" s="33"/>
      <c r="DJ78" s="33"/>
      <c r="DK78" s="25" t="str">
        <f>IF(DI78=0," ",IF(DI78/DJ78*100&gt;200,"св.200",DI78/DJ78))</f>
        <v xml:space="preserve"> </v>
      </c>
      <c r="DL78" s="33"/>
      <c r="DM78" s="33"/>
      <c r="DN78" s="33"/>
      <c r="DO78" s="25" t="str">
        <f t="shared" si="483"/>
        <v xml:space="preserve"> </v>
      </c>
      <c r="DP78" s="25" t="str">
        <f t="shared" si="484"/>
        <v xml:space="preserve"> </v>
      </c>
      <c r="DQ78" s="33"/>
      <c r="DR78" s="33"/>
      <c r="DS78" s="33"/>
      <c r="DT78" s="25" t="str">
        <f t="shared" si="423"/>
        <v xml:space="preserve"> </v>
      </c>
      <c r="DU78" s="25" t="str">
        <f t="shared" si="371"/>
        <v xml:space="preserve"> </v>
      </c>
    </row>
    <row r="79" spans="1:125" s="16" customFormat="1" ht="15.75" hidden="1" customHeight="1" outlineLevel="1">
      <c r="A79" s="15">
        <v>63</v>
      </c>
      <c r="B79" s="8" t="s">
        <v>18</v>
      </c>
      <c r="C79" s="24">
        <f t="shared" si="437"/>
        <v>1075204</v>
      </c>
      <c r="D79" s="24">
        <f t="shared" si="437"/>
        <v>83669.889999999985</v>
      </c>
      <c r="E79" s="24">
        <f t="shared" si="438"/>
        <v>70539.790000000008</v>
      </c>
      <c r="F79" s="25">
        <f t="shared" si="415"/>
        <v>7.7817688550265801E-2</v>
      </c>
      <c r="G79" s="25">
        <f t="shared" si="416"/>
        <v>1.1861374977158279</v>
      </c>
      <c r="H79" s="14">
        <f>W79++AG79+M79+AB79+AL79+R79</f>
        <v>1007000</v>
      </c>
      <c r="I79" s="21">
        <f>X79++AH79+N79+AC79+AM79+S79</f>
        <v>77204.739999999991</v>
      </c>
      <c r="J79" s="14">
        <f>O79+T79+Y79+AD79+AI79</f>
        <v>65988.790000000008</v>
      </c>
      <c r="K79" s="25">
        <f t="shared" si="447"/>
        <v>7.6668063555114185E-2</v>
      </c>
      <c r="L79" s="25">
        <f t="shared" si="448"/>
        <v>1.1699675050868485</v>
      </c>
      <c r="M79" s="33">
        <v>236000</v>
      </c>
      <c r="N79" s="33">
        <v>41194.949999999997</v>
      </c>
      <c r="O79" s="33">
        <v>38694.050000000003</v>
      </c>
      <c r="P79" s="25">
        <f t="shared" si="449"/>
        <v>0.17455487288135593</v>
      </c>
      <c r="Q79" s="25">
        <f t="shared" si="450"/>
        <v>1.0646326760832736</v>
      </c>
      <c r="R79" s="33"/>
      <c r="S79" s="33"/>
      <c r="T79" s="33"/>
      <c r="U79" s="25" t="str">
        <f t="shared" si="451"/>
        <v xml:space="preserve"> </v>
      </c>
      <c r="V79" s="25" t="str">
        <f t="shared" si="452"/>
        <v xml:space="preserve"> </v>
      </c>
      <c r="W79" s="33">
        <v>1000</v>
      </c>
      <c r="X79" s="33">
        <v>-1500</v>
      </c>
      <c r="Y79" s="33"/>
      <c r="Z79" s="25" t="str">
        <f t="shared" si="453"/>
        <v xml:space="preserve"> </v>
      </c>
      <c r="AA79" s="25" t="str">
        <f t="shared" si="454"/>
        <v xml:space="preserve"> </v>
      </c>
      <c r="AB79" s="33">
        <v>70000</v>
      </c>
      <c r="AC79" s="33">
        <v>-7068.46</v>
      </c>
      <c r="AD79" s="33">
        <v>4838.6499999999996</v>
      </c>
      <c r="AE79" s="25" t="str">
        <f t="shared" si="442"/>
        <v xml:space="preserve"> </v>
      </c>
      <c r="AF79" s="25">
        <f t="shared" si="455"/>
        <v>-1.4608330836080312</v>
      </c>
      <c r="AG79" s="33">
        <v>700000</v>
      </c>
      <c r="AH79" s="33">
        <v>44578.25</v>
      </c>
      <c r="AI79" s="33">
        <v>22456.09</v>
      </c>
      <c r="AJ79" s="25">
        <f t="shared" si="456"/>
        <v>6.3683214285714287E-2</v>
      </c>
      <c r="AK79" s="25">
        <f t="shared" si="457"/>
        <v>1.9851296463453789</v>
      </c>
      <c r="AL79" s="33"/>
      <c r="AM79" s="33"/>
      <c r="AN79" s="33"/>
      <c r="AO79" s="25" t="str">
        <f t="shared" si="458"/>
        <v xml:space="preserve"> </v>
      </c>
      <c r="AP79" s="25" t="str">
        <f t="shared" si="459"/>
        <v xml:space="preserve"> </v>
      </c>
      <c r="AQ79" s="53">
        <f t="shared" si="443"/>
        <v>68204</v>
      </c>
      <c r="AR79" s="53">
        <f t="shared" si="444"/>
        <v>6465.15</v>
      </c>
      <c r="AS79" s="53">
        <f t="shared" si="445"/>
        <v>4551</v>
      </c>
      <c r="AT79" s="25">
        <f t="shared" si="421"/>
        <v>9.4791361210486189E-2</v>
      </c>
      <c r="AU79" s="25">
        <f t="shared" si="436"/>
        <v>1.4205998681608436</v>
      </c>
      <c r="AV79" s="33">
        <v>10000</v>
      </c>
      <c r="AW79" s="33">
        <v>1914.15</v>
      </c>
      <c r="AX79" s="33"/>
      <c r="AY79" s="25">
        <f t="shared" si="460"/>
        <v>0.191415</v>
      </c>
      <c r="AZ79" s="25" t="str">
        <f t="shared" si="461"/>
        <v xml:space="preserve"> </v>
      </c>
      <c r="BA79" s="33"/>
      <c r="BB79" s="33"/>
      <c r="BC79" s="33"/>
      <c r="BD79" s="25" t="str">
        <f t="shared" si="462"/>
        <v xml:space="preserve"> </v>
      </c>
      <c r="BE79" s="25" t="str">
        <f t="shared" si="463"/>
        <v xml:space="preserve"> </v>
      </c>
      <c r="BF79" s="33">
        <v>18204</v>
      </c>
      <c r="BG79" s="33">
        <v>4551</v>
      </c>
      <c r="BH79" s="33">
        <v>4551</v>
      </c>
      <c r="BI79" s="25">
        <f t="shared" si="464"/>
        <v>0.25</v>
      </c>
      <c r="BJ79" s="25">
        <f t="shared" si="485"/>
        <v>1</v>
      </c>
      <c r="BK79" s="33"/>
      <c r="BL79" s="33"/>
      <c r="BM79" s="33"/>
      <c r="BN79" s="25" t="str">
        <f t="shared" si="465"/>
        <v xml:space="preserve"> </v>
      </c>
      <c r="BO79" s="25" t="str">
        <f t="shared" si="466"/>
        <v xml:space="preserve"> </v>
      </c>
      <c r="BP79" s="33"/>
      <c r="BQ79" s="33"/>
      <c r="BR79" s="33"/>
      <c r="BS79" s="25" t="str">
        <f t="shared" si="467"/>
        <v xml:space="preserve"> </v>
      </c>
      <c r="BT79" s="25" t="str">
        <f t="shared" si="468"/>
        <v xml:space="preserve"> </v>
      </c>
      <c r="BU79" s="33">
        <v>40000</v>
      </c>
      <c r="BV79" s="33"/>
      <c r="BW79" s="33"/>
      <c r="BX79" s="25" t="str">
        <f t="shared" si="469"/>
        <v xml:space="preserve"> </v>
      </c>
      <c r="BY79" s="25" t="str">
        <f t="shared" si="470"/>
        <v xml:space="preserve"> </v>
      </c>
      <c r="BZ79" s="33"/>
      <c r="CA79" s="33"/>
      <c r="CB79" s="33"/>
      <c r="CC79" s="25" t="str">
        <f t="shared" si="471"/>
        <v xml:space="preserve"> </v>
      </c>
      <c r="CD79" s="25" t="str">
        <f t="shared" si="472"/>
        <v xml:space="preserve"> </v>
      </c>
      <c r="CE79" s="24">
        <f t="shared" si="446"/>
        <v>0</v>
      </c>
      <c r="CF79" s="24">
        <f t="shared" si="446"/>
        <v>0</v>
      </c>
      <c r="CG79" s="24">
        <f t="shared" si="446"/>
        <v>0</v>
      </c>
      <c r="CH79" s="25" t="str">
        <f t="shared" si="473"/>
        <v xml:space="preserve"> </v>
      </c>
      <c r="CI79" s="25" t="str">
        <f t="shared" si="474"/>
        <v xml:space="preserve"> </v>
      </c>
      <c r="CJ79" s="33"/>
      <c r="CK79" s="33"/>
      <c r="CL79" s="33"/>
      <c r="CM79" s="25" t="str">
        <f t="shared" si="475"/>
        <v xml:space="preserve"> </v>
      </c>
      <c r="CN79" s="25" t="str">
        <f t="shared" si="476"/>
        <v xml:space="preserve"> </v>
      </c>
      <c r="CO79" s="33"/>
      <c r="CP79" s="33"/>
      <c r="CQ79" s="33"/>
      <c r="CR79" s="25" t="str">
        <f t="shared" si="477"/>
        <v xml:space="preserve"> </v>
      </c>
      <c r="CS79" s="25" t="str">
        <f t="shared" si="478"/>
        <v xml:space="preserve"> </v>
      </c>
      <c r="CT79" s="33"/>
      <c r="CU79" s="33"/>
      <c r="CV79" s="33"/>
      <c r="CW79" s="25" t="str">
        <f t="shared" si="431"/>
        <v xml:space="preserve"> </v>
      </c>
      <c r="CX79" s="25" t="str">
        <f t="shared" si="432"/>
        <v xml:space="preserve"> </v>
      </c>
      <c r="CY79" s="33"/>
      <c r="CZ79" s="33"/>
      <c r="DA79" s="33"/>
      <c r="DB79" s="25" t="str">
        <f t="shared" si="479"/>
        <v xml:space="preserve"> </v>
      </c>
      <c r="DC79" s="25" t="str">
        <f t="shared" si="480"/>
        <v xml:space="preserve"> </v>
      </c>
      <c r="DD79" s="33"/>
      <c r="DE79" s="33"/>
      <c r="DF79" s="33"/>
      <c r="DG79" s="25" t="str">
        <f t="shared" si="481"/>
        <v xml:space="preserve"> </v>
      </c>
      <c r="DH79" s="25" t="str">
        <f t="shared" si="482"/>
        <v xml:space="preserve"> </v>
      </c>
      <c r="DI79" s="33"/>
      <c r="DJ79" s="33"/>
      <c r="DK79" s="25" t="str">
        <f t="shared" si="410"/>
        <v xml:space="preserve"> </v>
      </c>
      <c r="DL79" s="33"/>
      <c r="DM79" s="33"/>
      <c r="DN79" s="33"/>
      <c r="DO79" s="25" t="str">
        <f t="shared" si="483"/>
        <v xml:space="preserve"> </v>
      </c>
      <c r="DP79" s="25" t="str">
        <f t="shared" si="484"/>
        <v xml:space="preserve"> </v>
      </c>
      <c r="DQ79" s="33"/>
      <c r="DR79" s="33"/>
      <c r="DS79" s="33"/>
      <c r="DT79" s="25" t="str">
        <f t="shared" si="423"/>
        <v xml:space="preserve"> </v>
      </c>
      <c r="DU79" s="25" t="str">
        <f t="shared" si="371"/>
        <v xml:space="preserve"> </v>
      </c>
    </row>
    <row r="80" spans="1:125" s="18" customFormat="1" ht="15.75" hidden="1">
      <c r="A80" s="17"/>
      <c r="B80" s="7" t="s">
        <v>133</v>
      </c>
      <c r="C80" s="28">
        <f>SUM(C81:C83)</f>
        <v>15931956.5</v>
      </c>
      <c r="D80" s="28">
        <f>SUM(D81:D83)</f>
        <v>3768427.5199999996</v>
      </c>
      <c r="E80" s="28">
        <f>SUM(E81:E83)</f>
        <v>3876473.3800000004</v>
      </c>
      <c r="F80" s="23">
        <f t="shared" si="415"/>
        <v>0.23653262673670994</v>
      </c>
      <c r="G80" s="23">
        <f t="shared" si="416"/>
        <v>0.97212779518687142</v>
      </c>
      <c r="H80" s="22">
        <f>SUM(H81:H83)</f>
        <v>14956370</v>
      </c>
      <c r="I80" s="22">
        <f>SUM(I81:I83)</f>
        <v>3706023.9799999995</v>
      </c>
      <c r="J80" s="22">
        <f>SUM(J81:J83)</f>
        <v>3765595.3600000003</v>
      </c>
      <c r="K80" s="23">
        <f t="shared" si="374"/>
        <v>0.24778900094073625</v>
      </c>
      <c r="L80" s="23">
        <f t="shared" si="375"/>
        <v>0.98418008991810502</v>
      </c>
      <c r="M80" s="22">
        <f>SUM(M81:M83)</f>
        <v>11761000</v>
      </c>
      <c r="N80" s="22">
        <f>SUM(N81:N83)</f>
        <v>3217216.16</v>
      </c>
      <c r="O80" s="56">
        <f>SUM(O81:O83)</f>
        <v>3079322.72</v>
      </c>
      <c r="P80" s="23">
        <f t="shared" si="376"/>
        <v>0.27354954170563728</v>
      </c>
      <c r="Q80" s="23">
        <f t="shared" si="377"/>
        <v>1.0447804444478621</v>
      </c>
      <c r="R80" s="56">
        <f>SUM(R81:R83)</f>
        <v>940370</v>
      </c>
      <c r="S80" s="56">
        <f>SUM(S81:S83)</f>
        <v>242523.39</v>
      </c>
      <c r="T80" s="56">
        <f>SUM(T81:T83)</f>
        <v>201266.16</v>
      </c>
      <c r="U80" s="23">
        <f t="shared" si="378"/>
        <v>0.25790209172985101</v>
      </c>
      <c r="V80" s="23">
        <f t="shared" si="379"/>
        <v>1.2049884093779104</v>
      </c>
      <c r="W80" s="56">
        <f>SUM(W81:W83)</f>
        <v>0</v>
      </c>
      <c r="X80" s="56">
        <f>SUM(X81:X83)</f>
        <v>0</v>
      </c>
      <c r="Y80" s="56">
        <f>SUM(Y81:Y83)</f>
        <v>0</v>
      </c>
      <c r="Z80" s="23" t="str">
        <f t="shared" si="380"/>
        <v xml:space="preserve"> </v>
      </c>
      <c r="AA80" s="23" t="str">
        <f t="shared" si="381"/>
        <v xml:space="preserve"> </v>
      </c>
      <c r="AB80" s="56">
        <f>SUM(AB81:AB83)</f>
        <v>385000</v>
      </c>
      <c r="AC80" s="56">
        <f>SUM(AC81:AC83)</f>
        <v>25645.73</v>
      </c>
      <c r="AD80" s="56">
        <f>SUM(AD81:AD83)</f>
        <v>29320.29</v>
      </c>
      <c r="AE80" s="23">
        <f t="shared" si="382"/>
        <v>6.6612285714285707E-2</v>
      </c>
      <c r="AF80" s="23">
        <f t="shared" si="383"/>
        <v>0.87467518227138952</v>
      </c>
      <c r="AG80" s="56">
        <f>SUM(AG81:AG83)</f>
        <v>1870000</v>
      </c>
      <c r="AH80" s="56">
        <f>SUM(AH81:AH83)</f>
        <v>220638.7</v>
      </c>
      <c r="AI80" s="56">
        <f>SUM(AI81:AI83)</f>
        <v>455686.19</v>
      </c>
      <c r="AJ80" s="23">
        <f t="shared" si="384"/>
        <v>0.11798860962566846</v>
      </c>
      <c r="AK80" s="23">
        <f t="shared" si="385"/>
        <v>0.48419000804040169</v>
      </c>
      <c r="AL80" s="56">
        <f>SUM(AL81:AL83)</f>
        <v>0</v>
      </c>
      <c r="AM80" s="56">
        <f>SUM(AM81:AM83)</f>
        <v>0</v>
      </c>
      <c r="AN80" s="56">
        <f>SUM(AN81:AN83)</f>
        <v>0</v>
      </c>
      <c r="AO80" s="23" t="str">
        <f t="shared" ref="AO80:AO84" si="486">IF(AM80&lt;=0," ",IF(AL80&lt;=0," ",IF(AM80/AL80*100&gt;200,"СВ.200",AM80/AL80)))</f>
        <v xml:space="preserve"> </v>
      </c>
      <c r="AP80" s="23" t="str">
        <f t="shared" si="386"/>
        <v xml:space="preserve"> </v>
      </c>
      <c r="AQ80" s="56">
        <f>SUM(AQ81:AQ83)</f>
        <v>975586.5</v>
      </c>
      <c r="AR80" s="56">
        <f>SUM(AR81:AR83)</f>
        <v>62403.54</v>
      </c>
      <c r="AS80" s="56">
        <f>SUM(AS81:AS83)</f>
        <v>110878.02</v>
      </c>
      <c r="AT80" s="23">
        <f t="shared" si="421"/>
        <v>6.396515326934106E-2</v>
      </c>
      <c r="AU80" s="23">
        <f t="shared" si="436"/>
        <v>0.56281253940140707</v>
      </c>
      <c r="AV80" s="56">
        <f>SUM(AV81:AV83)</f>
        <v>100000</v>
      </c>
      <c r="AW80" s="56">
        <f>SUM(AW81:AW83)</f>
        <v>8250.66</v>
      </c>
      <c r="AX80" s="56">
        <f>SUM(AX81:AX83)</f>
        <v>1966.86</v>
      </c>
      <c r="AY80" s="23">
        <f t="shared" si="388"/>
        <v>8.2506599999999999E-2</v>
      </c>
      <c r="AZ80" s="23" t="str">
        <f t="shared" si="389"/>
        <v>св.200</v>
      </c>
      <c r="BA80" s="56">
        <f>SUM(BA81:BA83)</f>
        <v>7728.75</v>
      </c>
      <c r="BB80" s="56">
        <f>SUM(BB81:BB83)</f>
        <v>5013.93</v>
      </c>
      <c r="BC80" s="56">
        <f>SUM(BC81:BC83)</f>
        <v>549.02</v>
      </c>
      <c r="BD80" s="23">
        <f t="shared" si="390"/>
        <v>0.64873750606501701</v>
      </c>
      <c r="BE80" s="23" t="str">
        <f t="shared" si="391"/>
        <v>св.200</v>
      </c>
      <c r="BF80" s="56">
        <f>SUM(BF81:BF83)</f>
        <v>0</v>
      </c>
      <c r="BG80" s="56">
        <f>SUM(BG81:BG83)</f>
        <v>0</v>
      </c>
      <c r="BH80" s="56">
        <f>SUM(BH81:BH83)</f>
        <v>0</v>
      </c>
      <c r="BI80" s="23" t="str">
        <f t="shared" si="392"/>
        <v xml:space="preserve"> </v>
      </c>
      <c r="BJ80" s="23" t="str">
        <f t="shared" si="393"/>
        <v xml:space="preserve"> </v>
      </c>
      <c r="BK80" s="56">
        <f>SUM(BK81:BK83)</f>
        <v>0</v>
      </c>
      <c r="BL80" s="56">
        <f>SUM(BL81:BL83)</f>
        <v>0</v>
      </c>
      <c r="BM80" s="56">
        <f>SUM(BM81:BM83)</f>
        <v>0</v>
      </c>
      <c r="BN80" s="23" t="str">
        <f t="shared" si="394"/>
        <v xml:space="preserve"> </v>
      </c>
      <c r="BO80" s="23" t="str">
        <f t="shared" si="395"/>
        <v xml:space="preserve"> </v>
      </c>
      <c r="BP80" s="56">
        <f>SUM(BP81:BP83)</f>
        <v>0</v>
      </c>
      <c r="BQ80" s="56">
        <f>SUM(BQ81:BQ83)</f>
        <v>0</v>
      </c>
      <c r="BR80" s="56">
        <f>SUM(BR81:BR83)</f>
        <v>0</v>
      </c>
      <c r="BS80" s="23" t="str">
        <f t="shared" si="396"/>
        <v xml:space="preserve"> </v>
      </c>
      <c r="BT80" s="23" t="str">
        <f t="shared" si="397"/>
        <v xml:space="preserve"> </v>
      </c>
      <c r="BU80" s="56">
        <f>SUM(BU81:BU83)</f>
        <v>613257.75</v>
      </c>
      <c r="BV80" s="56">
        <f>SUM(BV81:BV83)</f>
        <v>43026.81</v>
      </c>
      <c r="BW80" s="56">
        <f>SUM(BW81:BW83)</f>
        <v>104044.06</v>
      </c>
      <c r="BX80" s="23">
        <f t="shared" si="398"/>
        <v>7.0161053814648072E-2</v>
      </c>
      <c r="BY80" s="23">
        <f t="shared" si="399"/>
        <v>0.41354412736296525</v>
      </c>
      <c r="BZ80" s="56">
        <f>SUM(BZ81:BZ83)</f>
        <v>0</v>
      </c>
      <c r="CA80" s="56">
        <f>SUM(CA81:CA83)</f>
        <v>0</v>
      </c>
      <c r="CB80" s="56">
        <f>SUM(CB81:CB83)</f>
        <v>0</v>
      </c>
      <c r="CC80" s="23" t="str">
        <f t="shared" ref="CC80:CC106" si="487">IF(CA80&lt;=0," ",IF(BZ80&lt;=0," ",IF(CA80/BZ80*100&gt;200,"СВ.200",CA80/BZ80)))</f>
        <v xml:space="preserve"> </v>
      </c>
      <c r="CD80" s="23" t="str">
        <f t="shared" si="400"/>
        <v xml:space="preserve"> </v>
      </c>
      <c r="CE80" s="28">
        <f>SUM(CE81:CE83)</f>
        <v>70000</v>
      </c>
      <c r="CF80" s="28">
        <f>SUM(CF81:CF83)</f>
        <v>4904.8999999999996</v>
      </c>
      <c r="CG80" s="28">
        <f>SUM(CG81:CG83)</f>
        <v>4133.7299999999996</v>
      </c>
      <c r="CH80" s="23">
        <f t="shared" si="402"/>
        <v>7.0069999999999993E-2</v>
      </c>
      <c r="CI80" s="23">
        <f t="shared" si="429"/>
        <v>1.1865554837882495</v>
      </c>
      <c r="CJ80" s="56">
        <f>SUM(CJ81:CJ83)</f>
        <v>70000</v>
      </c>
      <c r="CK80" s="56">
        <f>SUM(CK81:CK83)</f>
        <v>4904.8999999999996</v>
      </c>
      <c r="CL80" s="56">
        <f>SUM(CL81:CL83)</f>
        <v>4133.7299999999996</v>
      </c>
      <c r="CM80" s="23">
        <f t="shared" si="403"/>
        <v>7.0069999999999993E-2</v>
      </c>
      <c r="CN80" s="23">
        <f t="shared" si="430"/>
        <v>1.1865554837882495</v>
      </c>
      <c r="CO80" s="56">
        <f>SUM(CO81:CO83)</f>
        <v>0</v>
      </c>
      <c r="CP80" s="56">
        <f>SUM(CP81:CP83)</f>
        <v>0</v>
      </c>
      <c r="CQ80" s="56">
        <f>SUM(CQ81:CQ83)</f>
        <v>0</v>
      </c>
      <c r="CR80" s="23" t="str">
        <f t="shared" si="404"/>
        <v xml:space="preserve"> </v>
      </c>
      <c r="CS80" s="23" t="str">
        <f t="shared" si="405"/>
        <v xml:space="preserve"> </v>
      </c>
      <c r="CT80" s="56">
        <f>SUM(CT81:CT83)</f>
        <v>0</v>
      </c>
      <c r="CU80" s="56">
        <f>SUM(CU81:CU83)</f>
        <v>0</v>
      </c>
      <c r="CV80" s="56">
        <f>SUM(CV81:CV83)</f>
        <v>0</v>
      </c>
      <c r="CW80" s="45" t="str">
        <f t="shared" si="431"/>
        <v xml:space="preserve"> </v>
      </c>
      <c r="CX80" s="45" t="str">
        <f t="shared" si="432"/>
        <v xml:space="preserve"> </v>
      </c>
      <c r="CY80" s="56">
        <f>SUM(CY81:CY83)</f>
        <v>0</v>
      </c>
      <c r="CZ80" s="56">
        <f>SUM(CZ81:CZ83)</f>
        <v>0</v>
      </c>
      <c r="DA80" s="56">
        <f>SUM(DA81:DA83)</f>
        <v>0</v>
      </c>
      <c r="DB80" s="23" t="str">
        <f t="shared" si="406"/>
        <v xml:space="preserve"> </v>
      </c>
      <c r="DC80" s="23" t="str">
        <f t="shared" si="407"/>
        <v xml:space="preserve"> </v>
      </c>
      <c r="DD80" s="56">
        <f>SUM(DD81:DD83)</f>
        <v>0</v>
      </c>
      <c r="DE80" s="56">
        <f>SUM(DE81:DE83)</f>
        <v>0</v>
      </c>
      <c r="DF80" s="56">
        <f>SUM(DF81:DF83)</f>
        <v>0</v>
      </c>
      <c r="DG80" s="23" t="str">
        <f t="shared" si="408"/>
        <v xml:space="preserve"> </v>
      </c>
      <c r="DH80" s="23" t="str">
        <f t="shared" si="409"/>
        <v xml:space="preserve"> </v>
      </c>
      <c r="DI80" s="56">
        <f>SUM(DI81:DI83)</f>
        <v>0</v>
      </c>
      <c r="DJ80" s="56">
        <f>SUM(DJ81:DJ83)</f>
        <v>0</v>
      </c>
      <c r="DK80" s="23" t="str">
        <f t="shared" ref="DK80:DK82" si="488">IF(DI80=0," ",IF(DI80/DJ80*100&gt;200,"св.200",DI80/DJ80))</f>
        <v xml:space="preserve"> </v>
      </c>
      <c r="DL80" s="56">
        <f>SUM(DL81:DL83)</f>
        <v>100000</v>
      </c>
      <c r="DM80" s="56">
        <f>SUM(DM81:DM83)</f>
        <v>1207.24</v>
      </c>
      <c r="DN80" s="56">
        <f>SUM(DN81:DN83)</f>
        <v>184.35</v>
      </c>
      <c r="DO80" s="23">
        <f t="shared" si="411"/>
        <v>1.20724E-2</v>
      </c>
      <c r="DP80" s="23" t="str">
        <f t="shared" si="412"/>
        <v>св.200</v>
      </c>
      <c r="DQ80" s="56">
        <f>SUM(DQ81:DQ83)</f>
        <v>84600</v>
      </c>
      <c r="DR80" s="56">
        <f>SUM(DR81:DR83)</f>
        <v>0</v>
      </c>
      <c r="DS80" s="56">
        <f>SUM(DS81:DS83)</f>
        <v>0</v>
      </c>
      <c r="DT80" s="23" t="str">
        <f t="shared" si="423"/>
        <v xml:space="preserve"> </v>
      </c>
      <c r="DU80" s="23" t="str">
        <f t="shared" si="371"/>
        <v xml:space="preserve"> </v>
      </c>
    </row>
    <row r="81" spans="1:125" s="16" customFormat="1" ht="15.75" hidden="1" customHeight="1" outlineLevel="1">
      <c r="A81" s="15">
        <v>64</v>
      </c>
      <c r="B81" s="8" t="s">
        <v>52</v>
      </c>
      <c r="C81" s="24">
        <f t="shared" ref="C81:D83" si="489">H81+AQ81</f>
        <v>14811327.75</v>
      </c>
      <c r="D81" s="24">
        <f t="shared" si="489"/>
        <v>3577532.4899999998</v>
      </c>
      <c r="E81" s="24">
        <f t="shared" ref="E81:E83" si="490">J81+AS81</f>
        <v>3451227.91</v>
      </c>
      <c r="F81" s="25">
        <f t="shared" si="415"/>
        <v>0.24154029607507671</v>
      </c>
      <c r="G81" s="25">
        <f t="shared" si="416"/>
        <v>1.0365969977334819</v>
      </c>
      <c r="H81" s="14">
        <f t="shared" ref="H81:J83" si="491">W81++AG81+M81+AB81+AL81+R81</f>
        <v>13900370</v>
      </c>
      <c r="I81" s="21">
        <f t="shared" si="491"/>
        <v>3520142.88</v>
      </c>
      <c r="J81" s="14">
        <f t="shared" si="491"/>
        <v>3340972.9000000004</v>
      </c>
      <c r="K81" s="25">
        <f t="shared" si="374"/>
        <v>0.25324094826252824</v>
      </c>
      <c r="L81" s="25">
        <f t="shared" si="375"/>
        <v>1.0536280853999143</v>
      </c>
      <c r="M81" s="33">
        <v>11610000</v>
      </c>
      <c r="N81" s="9">
        <v>3167364.81</v>
      </c>
      <c r="O81" s="53">
        <v>3035829.35</v>
      </c>
      <c r="P81" s="25">
        <f t="shared" si="376"/>
        <v>0.27281350645994834</v>
      </c>
      <c r="Q81" s="25">
        <f t="shared" si="377"/>
        <v>1.0433276857277896</v>
      </c>
      <c r="R81" s="33">
        <v>940370</v>
      </c>
      <c r="S81" s="53">
        <v>242523.39</v>
      </c>
      <c r="T81" s="53">
        <v>201266.16</v>
      </c>
      <c r="U81" s="25">
        <f t="shared" si="378"/>
        <v>0.25790209172985101</v>
      </c>
      <c r="V81" s="25">
        <f t="shared" si="379"/>
        <v>1.2049884093779104</v>
      </c>
      <c r="W81" s="33"/>
      <c r="X81" s="53"/>
      <c r="Y81" s="53"/>
      <c r="Z81" s="25" t="str">
        <f t="shared" si="380"/>
        <v xml:space="preserve"> </v>
      </c>
      <c r="AA81" s="25" t="str">
        <f t="shared" si="381"/>
        <v xml:space="preserve"> </v>
      </c>
      <c r="AB81" s="33">
        <v>310000</v>
      </c>
      <c r="AC81" s="53">
        <v>6556.07</v>
      </c>
      <c r="AD81" s="53">
        <v>13830.47</v>
      </c>
      <c r="AE81" s="25">
        <f t="shared" si="382"/>
        <v>2.1148612903225804E-2</v>
      </c>
      <c r="AF81" s="25">
        <f t="shared" si="383"/>
        <v>0.47403088976730362</v>
      </c>
      <c r="AG81" s="33">
        <v>1040000</v>
      </c>
      <c r="AH81" s="53">
        <v>103698.61</v>
      </c>
      <c r="AI81" s="53">
        <v>90046.92</v>
      </c>
      <c r="AJ81" s="25">
        <f t="shared" si="384"/>
        <v>9.9710201923076919E-2</v>
      </c>
      <c r="AK81" s="25">
        <f t="shared" si="385"/>
        <v>1.1516064069709435</v>
      </c>
      <c r="AL81" s="33"/>
      <c r="AM81" s="53"/>
      <c r="AN81" s="53"/>
      <c r="AO81" s="25" t="str">
        <f t="shared" si="486"/>
        <v xml:space="preserve"> </v>
      </c>
      <c r="AP81" s="25" t="str">
        <f t="shared" si="386"/>
        <v xml:space="preserve"> </v>
      </c>
      <c r="AQ81" s="53">
        <f t="shared" ref="AQ81:AQ83" si="492">AV81+BA81+BF81+BK81+BP81+BU81+BZ81+CE81+CY81+DD81+DL81+CT81+DQ81</f>
        <v>910957.75</v>
      </c>
      <c r="AR81" s="53">
        <f t="shared" ref="AR81:AR83" si="493">AW81+BB81+BG81+BL81+BQ81+BV81+CA81+CF81+CZ81+DE81+DM81+CU81+DI81+DR81</f>
        <v>57389.61</v>
      </c>
      <c r="AS81" s="53">
        <f t="shared" ref="AS81:AS83" si="494">AX81+BC81+BH81+BM81+BR81+BW81+CB81+CG81+DA81+DF81+DN81+CV81+DJ81</f>
        <v>110255.01</v>
      </c>
      <c r="AT81" s="25">
        <f t="shared" si="421"/>
        <v>6.2999200566656352E-2</v>
      </c>
      <c r="AU81" s="25">
        <f t="shared" si="436"/>
        <v>0.52051702684531076</v>
      </c>
      <c r="AV81" s="33">
        <v>100000</v>
      </c>
      <c r="AW81" s="53">
        <v>8250.66</v>
      </c>
      <c r="AX81" s="53">
        <v>1966.86</v>
      </c>
      <c r="AY81" s="25">
        <f t="shared" si="388"/>
        <v>8.2506599999999999E-2</v>
      </c>
      <c r="AZ81" s="25" t="str">
        <f t="shared" si="389"/>
        <v>св.200</v>
      </c>
      <c r="BA81" s="33"/>
      <c r="BB81" s="53"/>
      <c r="BC81" s="53"/>
      <c r="BD81" s="25" t="str">
        <f t="shared" si="390"/>
        <v xml:space="preserve"> </v>
      </c>
      <c r="BE81" s="25" t="str">
        <f t="shared" si="391"/>
        <v xml:space="preserve"> </v>
      </c>
      <c r="BF81" s="33"/>
      <c r="BG81" s="53"/>
      <c r="BH81" s="53"/>
      <c r="BI81" s="25" t="str">
        <f t="shared" si="392"/>
        <v xml:space="preserve"> </v>
      </c>
      <c r="BJ81" s="25" t="str">
        <f t="shared" si="393"/>
        <v xml:space="preserve"> </v>
      </c>
      <c r="BK81" s="33"/>
      <c r="BL81" s="53"/>
      <c r="BM81" s="53"/>
      <c r="BN81" s="25"/>
      <c r="BO81" s="25" t="str">
        <f t="shared" si="395"/>
        <v xml:space="preserve"> </v>
      </c>
      <c r="BP81" s="33"/>
      <c r="BQ81" s="53"/>
      <c r="BR81" s="53"/>
      <c r="BS81" s="25" t="str">
        <f t="shared" si="396"/>
        <v xml:space="preserve"> </v>
      </c>
      <c r="BT81" s="25" t="str">
        <f t="shared" si="397"/>
        <v xml:space="preserve"> </v>
      </c>
      <c r="BU81" s="33">
        <v>609257.75</v>
      </c>
      <c r="BV81" s="53">
        <v>43026.81</v>
      </c>
      <c r="BW81" s="53">
        <v>104044.06</v>
      </c>
      <c r="BX81" s="25">
        <f t="shared" si="398"/>
        <v>7.0621686798403457E-2</v>
      </c>
      <c r="BY81" s="25">
        <f t="shared" si="399"/>
        <v>0.41354412736296525</v>
      </c>
      <c r="BZ81" s="33"/>
      <c r="CA81" s="53"/>
      <c r="CB81" s="53"/>
      <c r="CC81" s="25" t="str">
        <f t="shared" si="487"/>
        <v xml:space="preserve"> </v>
      </c>
      <c r="CD81" s="25" t="str">
        <f t="shared" si="400"/>
        <v xml:space="preserve"> </v>
      </c>
      <c r="CE81" s="24">
        <f t="shared" ref="CE81:CG83" si="495">CJ81+CO81</f>
        <v>70000</v>
      </c>
      <c r="CF81" s="24">
        <f t="shared" si="495"/>
        <v>4904.8999999999996</v>
      </c>
      <c r="CG81" s="24">
        <f t="shared" si="495"/>
        <v>4133.7299999999996</v>
      </c>
      <c r="CH81" s="25">
        <f t="shared" si="402"/>
        <v>7.0069999999999993E-2</v>
      </c>
      <c r="CI81" s="25">
        <f t="shared" si="429"/>
        <v>1.1865554837882495</v>
      </c>
      <c r="CJ81" s="33">
        <v>70000</v>
      </c>
      <c r="CK81" s="53">
        <v>4904.8999999999996</v>
      </c>
      <c r="CL81" s="53">
        <v>4133.7299999999996</v>
      </c>
      <c r="CM81" s="25">
        <f t="shared" si="403"/>
        <v>7.0069999999999993E-2</v>
      </c>
      <c r="CN81" s="25">
        <f t="shared" si="430"/>
        <v>1.1865554837882495</v>
      </c>
      <c r="CO81" s="33"/>
      <c r="CP81" s="53"/>
      <c r="CQ81" s="53"/>
      <c r="CR81" s="25" t="str">
        <f t="shared" si="404"/>
        <v xml:space="preserve"> </v>
      </c>
      <c r="CS81" s="25" t="str">
        <f t="shared" si="405"/>
        <v xml:space="preserve"> </v>
      </c>
      <c r="CT81" s="33"/>
      <c r="CU81" s="53"/>
      <c r="CV81" s="53"/>
      <c r="CW81" s="25" t="str">
        <f t="shared" si="431"/>
        <v xml:space="preserve"> </v>
      </c>
      <c r="CX81" s="25" t="str">
        <f t="shared" si="432"/>
        <v xml:space="preserve"> </v>
      </c>
      <c r="CY81" s="33"/>
      <c r="CZ81" s="53"/>
      <c r="DA81" s="53"/>
      <c r="DB81" s="25" t="str">
        <f t="shared" si="406"/>
        <v xml:space="preserve"> </v>
      </c>
      <c r="DC81" s="25" t="str">
        <f t="shared" si="407"/>
        <v xml:space="preserve"> </v>
      </c>
      <c r="DD81" s="33"/>
      <c r="DE81" s="53"/>
      <c r="DF81" s="53"/>
      <c r="DG81" s="25" t="str">
        <f t="shared" si="408"/>
        <v xml:space="preserve"> </v>
      </c>
      <c r="DH81" s="25" t="str">
        <f t="shared" si="409"/>
        <v xml:space="preserve"> </v>
      </c>
      <c r="DI81" s="53"/>
      <c r="DJ81" s="53"/>
      <c r="DK81" s="25" t="str">
        <f t="shared" si="488"/>
        <v xml:space="preserve"> </v>
      </c>
      <c r="DL81" s="33">
        <v>100000</v>
      </c>
      <c r="DM81" s="53">
        <v>1207.24</v>
      </c>
      <c r="DN81" s="53">
        <v>110.36</v>
      </c>
      <c r="DO81" s="25">
        <f t="shared" si="411"/>
        <v>1.20724E-2</v>
      </c>
      <c r="DP81" s="25" t="str">
        <f t="shared" si="412"/>
        <v>св.200</v>
      </c>
      <c r="DQ81" s="33">
        <v>31700</v>
      </c>
      <c r="DR81" s="53"/>
      <c r="DS81" s="53"/>
      <c r="DT81" s="25" t="str">
        <f t="shared" si="423"/>
        <v xml:space="preserve"> </v>
      </c>
      <c r="DU81" s="25" t="str">
        <f t="shared" si="371"/>
        <v xml:space="preserve"> </v>
      </c>
    </row>
    <row r="82" spans="1:125" s="16" customFormat="1" ht="17.25" hidden="1" customHeight="1" outlineLevel="1">
      <c r="A82" s="15">
        <v>65</v>
      </c>
      <c r="B82" s="8" t="s">
        <v>42</v>
      </c>
      <c r="C82" s="24">
        <f t="shared" si="489"/>
        <v>149000</v>
      </c>
      <c r="D82" s="24">
        <f t="shared" si="489"/>
        <v>50589.11</v>
      </c>
      <c r="E82" s="24">
        <f t="shared" si="490"/>
        <v>39981.269999999997</v>
      </c>
      <c r="F82" s="25">
        <f t="shared" si="415"/>
        <v>0.33952422818791944</v>
      </c>
      <c r="G82" s="25">
        <f t="shared" si="416"/>
        <v>1.2653202362006011</v>
      </c>
      <c r="H82" s="14">
        <f t="shared" si="491"/>
        <v>145000</v>
      </c>
      <c r="I82" s="21">
        <f t="shared" si="491"/>
        <v>50589.11</v>
      </c>
      <c r="J82" s="14">
        <f t="shared" si="491"/>
        <v>39907.279999999999</v>
      </c>
      <c r="K82" s="25">
        <f>IF(I82&lt;=0," ",IF(I82/H82*100&gt;200,"СВ.200",I82/H82))</f>
        <v>0.34889041379310343</v>
      </c>
      <c r="L82" s="25">
        <f>IF(J82=0," ",IF(I82/J82*100&gt;200,"св.200",I82/J82))</f>
        <v>1.2676662002521846</v>
      </c>
      <c r="M82" s="33">
        <v>40000</v>
      </c>
      <c r="N82" s="33">
        <v>14183.74</v>
      </c>
      <c r="O82" s="33">
        <v>10399.450000000001</v>
      </c>
      <c r="P82" s="25">
        <f>IF(N82&lt;=0," ",IF(M82&lt;=0," ",IF(N82/M82*100&gt;200,"СВ.200",N82/M82)))</f>
        <v>0.35459350000000001</v>
      </c>
      <c r="Q82" s="25">
        <f>IF(O82=0," ",IF(N82/O82*100&gt;200,"св.200",N82/O82))</f>
        <v>1.3638932828178412</v>
      </c>
      <c r="R82" s="33"/>
      <c r="S82" s="33"/>
      <c r="T82" s="33"/>
      <c r="U82" s="25" t="str">
        <f>IF(S82&lt;=0," ",IF(R82&lt;=0," ",IF(S82/R82*100&gt;200,"СВ.200",S82/R82)))</f>
        <v xml:space="preserve"> </v>
      </c>
      <c r="V82" s="25" t="str">
        <f t="shared" ref="V82:V83" si="496">IF(S82=0," ",IF(S82/T82*100&gt;200,"св.200",S82/T82))</f>
        <v xml:space="preserve"> </v>
      </c>
      <c r="W82" s="33"/>
      <c r="X82" s="33"/>
      <c r="Y82" s="33"/>
      <c r="Z82" s="25" t="str">
        <f>IF(X82&lt;=0," ",IF(W82&lt;=0," ",IF(X82/W82*100&gt;200,"СВ.200",X82/W82)))</f>
        <v xml:space="preserve"> </v>
      </c>
      <c r="AA82" s="25" t="str">
        <f>IF(X82=0," ",IF(X82/Y82*100&gt;200,"св.200",X82/Y82))</f>
        <v xml:space="preserve"> </v>
      </c>
      <c r="AB82" s="33">
        <v>25000</v>
      </c>
      <c r="AC82" s="33">
        <v>148.75</v>
      </c>
      <c r="AD82" s="33">
        <v>1143.67</v>
      </c>
      <c r="AE82" s="25">
        <f>IF(AC82&lt;=0," ",IF(AB82&lt;=0," ",IF(AC82/AB82*100&gt;200,"СВ.200",AC82/AB82)))</f>
        <v>5.9500000000000004E-3</v>
      </c>
      <c r="AF82" s="25">
        <f>IF(AD82=0," ",IF(AC82/AD82*100&gt;200,"св.200",AC82/AD82))</f>
        <v>0.13006374216338629</v>
      </c>
      <c r="AG82" s="33">
        <v>80000</v>
      </c>
      <c r="AH82" s="33">
        <v>36256.620000000003</v>
      </c>
      <c r="AI82" s="33">
        <v>28364.16</v>
      </c>
      <c r="AJ82" s="25">
        <f>IF(AH82&lt;=0," ",IF(AG82&lt;=0," ",IF(AH82/AG82*100&gt;200,"СВ.200",AH82/AG82)))</f>
        <v>0.45320775000000002</v>
      </c>
      <c r="AK82" s="25">
        <f>IF(AI82=0," ",IF(AH82/AI82*100&gt;200,"св.200",AH82/AI82))</f>
        <v>1.2782546706830029</v>
      </c>
      <c r="AL82" s="33"/>
      <c r="AM82" s="33"/>
      <c r="AN82" s="33"/>
      <c r="AO82" s="25" t="str">
        <f>IF(AM82&lt;=0," ",IF(AL82&lt;=0," ",IF(AM82/AL82*100&gt;200,"СВ.200",AM82/AL82)))</f>
        <v xml:space="preserve"> </v>
      </c>
      <c r="AP82" s="25" t="str">
        <f>IF(AN82=0," ",IF(AM82/AN82*100&gt;200,"св.200",AM82/AN82))</f>
        <v xml:space="preserve"> </v>
      </c>
      <c r="AQ82" s="53">
        <f t="shared" si="492"/>
        <v>4000</v>
      </c>
      <c r="AR82" s="53">
        <f t="shared" si="493"/>
        <v>0</v>
      </c>
      <c r="AS82" s="53">
        <f t="shared" si="494"/>
        <v>73.989999999999995</v>
      </c>
      <c r="AT82" s="25" t="str">
        <f t="shared" ref="AT82:AT83" si="497">IF(AR82&lt;=0," ",IF(AQ82&lt;=0," ",IF(AR82/AQ82*100&gt;200,"СВ.200",AR82/AQ82)))</f>
        <v xml:space="preserve"> </v>
      </c>
      <c r="AU82" s="25">
        <f t="shared" ref="AU82:AU83" si="498">IF(AS82=0," ",IF(AR82/AS82*100&gt;200,"св.200",AR82/AS82))</f>
        <v>0</v>
      </c>
      <c r="AV82" s="33"/>
      <c r="AW82" s="33"/>
      <c r="AX82" s="33"/>
      <c r="AY82" s="25" t="str">
        <f>IF(AW82&lt;=0," ",IF(AV82&lt;=0," ",IF(AW82/AV82*100&gt;200,"СВ.200",AW82/AV82)))</f>
        <v xml:space="preserve"> </v>
      </c>
      <c r="AZ82" s="25" t="str">
        <f>IF(AX82=0," ",IF(AW82/AX82*100&gt;200,"св.200",AW82/AX82))</f>
        <v xml:space="preserve"> </v>
      </c>
      <c r="BA82" s="33"/>
      <c r="BB82" s="33"/>
      <c r="BC82" s="33"/>
      <c r="BD82" s="25" t="str">
        <f>IF(BB82&lt;=0," ",IF(BA82&lt;=0," ",IF(BB82/BA82*100&gt;200,"СВ.200",BB82/BA82)))</f>
        <v xml:space="preserve"> </v>
      </c>
      <c r="BE82" s="25" t="str">
        <f>IF(BC82=0," ",IF(BB82/BC82*100&gt;200,"св.200",BB82/BC82))</f>
        <v xml:space="preserve"> </v>
      </c>
      <c r="BF82" s="33"/>
      <c r="BG82" s="33"/>
      <c r="BH82" s="33"/>
      <c r="BI82" s="25" t="str">
        <f>IF(BG82&lt;=0," ",IF(BF82&lt;=0," ",IF(BG82/BF82*100&gt;200,"СВ.200",BG82/BF82)))</f>
        <v xml:space="preserve"> </v>
      </c>
      <c r="BJ82" s="25" t="str">
        <f>IF(BH82=0," ",IF(BG82/BH82*100&gt;200,"св.200",BG82/BH82))</f>
        <v xml:space="preserve"> </v>
      </c>
      <c r="BK82" s="33"/>
      <c r="BL82" s="33"/>
      <c r="BM82" s="33"/>
      <c r="BN82" s="25"/>
      <c r="BO82" s="25" t="str">
        <f>IF(BM82=0," ",IF(BL82/BM82*100&gt;200,"св.200",BL82/BM82))</f>
        <v xml:space="preserve"> </v>
      </c>
      <c r="BP82" s="33"/>
      <c r="BQ82" s="33"/>
      <c r="BR82" s="33"/>
      <c r="BS82" s="25" t="str">
        <f>IF(BQ82&lt;=0," ",IF(BP82&lt;=0," ",IF(BQ82/BP82*100&gt;200,"СВ.200",BQ82/BP82)))</f>
        <v xml:space="preserve"> </v>
      </c>
      <c r="BT82" s="25" t="str">
        <f>IF(BR82=0," ",IF(BQ82/BR82*100&gt;200,"св.200",BQ82/BR82))</f>
        <v xml:space="preserve"> </v>
      </c>
      <c r="BU82" s="33">
        <v>4000</v>
      </c>
      <c r="BV82" s="33"/>
      <c r="BW82" s="33"/>
      <c r="BX82" s="25" t="str">
        <f>IF(BV82&lt;=0," ",IF(BU82&lt;=0," ",IF(BV82/BU82*100&gt;200,"СВ.200",BV82/BU82)))</f>
        <v xml:space="preserve"> </v>
      </c>
      <c r="BY82" s="25" t="str">
        <f>IF(BW82=0," ",IF(BV82/BW82*100&gt;200,"св.200",BV82/BW82))</f>
        <v xml:space="preserve"> </v>
      </c>
      <c r="BZ82" s="33"/>
      <c r="CA82" s="33"/>
      <c r="CB82" s="33"/>
      <c r="CC82" s="25" t="str">
        <f>IF(CA82&lt;=0," ",IF(BZ82&lt;=0," ",IF(CA82/BZ82*100&gt;200,"СВ.200",CA82/BZ82)))</f>
        <v xml:space="preserve"> </v>
      </c>
      <c r="CD82" s="25" t="str">
        <f>IF(CB82=0," ",IF(CA82/CB82*100&gt;200,"св.200",CA82/CB82))</f>
        <v xml:space="preserve"> </v>
      </c>
      <c r="CE82" s="24">
        <f t="shared" si="495"/>
        <v>0</v>
      </c>
      <c r="CF82" s="24">
        <f t="shared" si="495"/>
        <v>0</v>
      </c>
      <c r="CG82" s="24">
        <f t="shared" si="495"/>
        <v>0</v>
      </c>
      <c r="CH82" s="25" t="str">
        <f>IF(CF82&lt;=0," ",IF(CE82&lt;=0," ",IF(CF82/CE82*100&gt;200,"СВ.200",CF82/CE82)))</f>
        <v xml:space="preserve"> </v>
      </c>
      <c r="CI82" s="25" t="str">
        <f>IF(CG82=0," ",IF(CF82/CG82*100&gt;200,"св.200",CF82/CG82))</f>
        <v xml:space="preserve"> </v>
      </c>
      <c r="CJ82" s="33"/>
      <c r="CK82" s="33"/>
      <c r="CL82" s="33"/>
      <c r="CM82" s="25" t="str">
        <f>IF(CK82&lt;=0," ",IF(CJ82&lt;=0," ",IF(CK82/CJ82*100&gt;200,"СВ.200",CK82/CJ82)))</f>
        <v xml:space="preserve"> </v>
      </c>
      <c r="CN82" s="25" t="str">
        <f>IF(CL82=0," ",IF(CK82/CL82*100&gt;200,"св.200",CK82/CL82))</f>
        <v xml:space="preserve"> </v>
      </c>
      <c r="CO82" s="33"/>
      <c r="CP82" s="33"/>
      <c r="CQ82" s="33"/>
      <c r="CR82" s="25" t="str">
        <f>IF(CP82&lt;=0," ",IF(CO82&lt;=0," ",IF(CP82/CO82*100&gt;200,"СВ.200",CP82/CO82)))</f>
        <v xml:space="preserve"> </v>
      </c>
      <c r="CS82" s="25" t="str">
        <f>IF(CQ82=0," ",IF(CP82/CQ82*100&gt;200,"св.200",CP82/CQ82))</f>
        <v xml:space="preserve"> </v>
      </c>
      <c r="CT82" s="33"/>
      <c r="CU82" s="33"/>
      <c r="CV82" s="33"/>
      <c r="CW82" s="25" t="str">
        <f t="shared" si="431"/>
        <v xml:space="preserve"> </v>
      </c>
      <c r="CX82" s="25" t="str">
        <f t="shared" si="432"/>
        <v xml:space="preserve"> </v>
      </c>
      <c r="CY82" s="33"/>
      <c r="CZ82" s="33"/>
      <c r="DA82" s="33"/>
      <c r="DB82" s="25" t="str">
        <f>IF(CZ82&lt;=0," ",IF(CY82&lt;=0," ",IF(CZ82/CY82*100&gt;200,"СВ.200",CZ82/CY82)))</f>
        <v xml:space="preserve"> </v>
      </c>
      <c r="DC82" s="25" t="str">
        <f>IF(DA82=0," ",IF(CZ82/DA82*100&gt;200,"св.200",CZ82/DA82))</f>
        <v xml:space="preserve"> </v>
      </c>
      <c r="DD82" s="33"/>
      <c r="DE82" s="33"/>
      <c r="DF82" s="33"/>
      <c r="DG82" s="25" t="str">
        <f>IF(DE82&lt;=0," ",IF(DD82&lt;=0," ",IF(DE82/DD82*100&gt;200,"СВ.200",DE82/DD82)))</f>
        <v xml:space="preserve"> </v>
      </c>
      <c r="DH82" s="25" t="str">
        <f>IF(DF82=0," ",IF(DE82/DF82*100&gt;200,"св.200",DE82/DF82))</f>
        <v xml:space="preserve"> </v>
      </c>
      <c r="DI82" s="33"/>
      <c r="DJ82" s="33"/>
      <c r="DK82" s="25" t="str">
        <f t="shared" si="488"/>
        <v xml:space="preserve"> </v>
      </c>
      <c r="DL82" s="33"/>
      <c r="DM82" s="33"/>
      <c r="DN82" s="33">
        <v>73.989999999999995</v>
      </c>
      <c r="DO82" s="25" t="str">
        <f>IF(DM82&lt;=0," ",IF(DL82&lt;=0," ",IF(DM82/DL82*100&gt;200,"СВ.200",DM82/DL82)))</f>
        <v xml:space="preserve"> </v>
      </c>
      <c r="DP82" s="25">
        <f>IF(DN82=0," ",IF(DM82/DN82*100&gt;200,"св.200",DM82/DN82))</f>
        <v>0</v>
      </c>
      <c r="DQ82" s="33"/>
      <c r="DR82" s="33"/>
      <c r="DS82" s="33"/>
      <c r="DT82" s="25" t="str">
        <f>IF(DR82&lt;=0," ",IF(DQ82&lt;=0," ",IF(DR82/DQ82*100&gt;200,"СВ.200",DR82/DQ82)))</f>
        <v xml:space="preserve"> </v>
      </c>
      <c r="DU82" s="25" t="str">
        <f>IF(DS82=0," ",IF(DR82/DS82*100&gt;200,"св.200",DR82/DS82))</f>
        <v xml:space="preserve"> </v>
      </c>
    </row>
    <row r="83" spans="1:125" s="16" customFormat="1" ht="15.75" hidden="1" customHeight="1" outlineLevel="1">
      <c r="A83" s="15">
        <v>66</v>
      </c>
      <c r="B83" s="8" t="s">
        <v>49</v>
      </c>
      <c r="C83" s="24">
        <f t="shared" si="489"/>
        <v>971628.75</v>
      </c>
      <c r="D83" s="24">
        <f t="shared" si="489"/>
        <v>140305.91999999998</v>
      </c>
      <c r="E83" s="24">
        <f t="shared" si="490"/>
        <v>385264.2</v>
      </c>
      <c r="F83" s="25">
        <f t="shared" si="415"/>
        <v>0.14440280817133086</v>
      </c>
      <c r="G83" s="25">
        <f t="shared" si="416"/>
        <v>0.36418104770700205</v>
      </c>
      <c r="H83" s="14">
        <f t="shared" si="491"/>
        <v>911000</v>
      </c>
      <c r="I83" s="21">
        <f t="shared" si="491"/>
        <v>135291.99</v>
      </c>
      <c r="J83" s="14">
        <f t="shared" si="491"/>
        <v>384715.18</v>
      </c>
      <c r="K83" s="25">
        <f t="shared" ref="K83" si="499">IF(I83&lt;=0," ",IF(I83/H83*100&gt;200,"СВ.200",I83/H83))</f>
        <v>0.14850931942919868</v>
      </c>
      <c r="L83" s="25">
        <f t="shared" ref="L83" si="500">IF(J83=0," ",IF(I83/J83*100&gt;200,"св.200",I83/J83))</f>
        <v>0.35166792742620656</v>
      </c>
      <c r="M83" s="33">
        <v>111000</v>
      </c>
      <c r="N83" s="33">
        <v>35667.61</v>
      </c>
      <c r="O83" s="33">
        <v>33093.919999999998</v>
      </c>
      <c r="P83" s="25">
        <f t="shared" ref="P83" si="501">IF(N83&lt;=0," ",IF(M83&lt;=0," ",IF(N83/M83*100&gt;200,"СВ.200",N83/M83)))</f>
        <v>0.32132981981981984</v>
      </c>
      <c r="Q83" s="25">
        <f t="shared" ref="Q83" si="502">IF(O83=0," ",IF(N83/O83*100&gt;200,"св.200",N83/O83))</f>
        <v>1.0777692700048831</v>
      </c>
      <c r="R83" s="33"/>
      <c r="S83" s="33"/>
      <c r="T83" s="33"/>
      <c r="U83" s="25" t="str">
        <f t="shared" ref="U83" si="503">IF(S83&lt;=0," ",IF(R83&lt;=0," ",IF(S83/R83*100&gt;200,"СВ.200",S83/R83)))</f>
        <v xml:space="preserve"> </v>
      </c>
      <c r="V83" s="25" t="str">
        <f t="shared" si="496"/>
        <v xml:space="preserve"> </v>
      </c>
      <c r="W83" s="33"/>
      <c r="X83" s="33"/>
      <c r="Y83" s="33"/>
      <c r="Z83" s="25" t="str">
        <f t="shared" ref="Z83" si="504">IF(X83&lt;=0," ",IF(W83&lt;=0," ",IF(X83/W83*100&gt;200,"СВ.200",X83/W83)))</f>
        <v xml:space="preserve"> </v>
      </c>
      <c r="AA83" s="25" t="str">
        <f t="shared" ref="AA83" si="505">IF(Y83=0," ",IF(X83/Y83*100&gt;200,"св.200",X83/Y83))</f>
        <v xml:space="preserve"> </v>
      </c>
      <c r="AB83" s="33">
        <v>50000</v>
      </c>
      <c r="AC83" s="33">
        <v>18940.91</v>
      </c>
      <c r="AD83" s="33">
        <v>14346.15</v>
      </c>
      <c r="AE83" s="25">
        <f t="shared" ref="AE83" si="506">IF(AC83&lt;=0," ",IF(AB83&lt;=0," ",IF(AC83/AB83*100&gt;200,"СВ.200",AC83/AB83)))</f>
        <v>0.37881819999999999</v>
      </c>
      <c r="AF83" s="25">
        <f t="shared" ref="AF83" si="507">IF(AD83=0," ",IF(AC83/AD83*100&gt;200,"св.200",AC83/AD83))</f>
        <v>1.3202782628091858</v>
      </c>
      <c r="AG83" s="33">
        <v>750000</v>
      </c>
      <c r="AH83" s="33">
        <v>80683.47</v>
      </c>
      <c r="AI83" s="33">
        <v>337275.11</v>
      </c>
      <c r="AJ83" s="25">
        <f t="shared" ref="AJ83" si="508">IF(AH83&lt;=0," ",IF(AG83&lt;=0," ",IF(AH83/AG83*100&gt;200,"СВ.200",AH83/AG83)))</f>
        <v>0.10757796</v>
      </c>
      <c r="AK83" s="25">
        <f t="shared" ref="AK83" si="509">IF(AI83=0," ",IF(AH83/AI83*100&gt;200,"св.200",AH83/AI83))</f>
        <v>0.23922153638909199</v>
      </c>
      <c r="AL83" s="33"/>
      <c r="AM83" s="33"/>
      <c r="AN83" s="33"/>
      <c r="AO83" s="25" t="str">
        <f t="shared" ref="AO83" si="510">IF(AM83&lt;=0," ",IF(AL83&lt;=0," ",IF(AM83/AL83*100&gt;200,"СВ.200",AM83/AL83)))</f>
        <v xml:space="preserve"> </v>
      </c>
      <c r="AP83" s="25" t="str">
        <f t="shared" ref="AP83" si="511">IF(AN83=0," ",IF(AM83/AN83*100&gt;200,"св.200",AM83/AN83))</f>
        <v xml:space="preserve"> </v>
      </c>
      <c r="AQ83" s="53">
        <f t="shared" si="492"/>
        <v>60628.75</v>
      </c>
      <c r="AR83" s="53">
        <f t="shared" si="493"/>
        <v>5013.93</v>
      </c>
      <c r="AS83" s="53">
        <f t="shared" si="494"/>
        <v>549.02</v>
      </c>
      <c r="AT83" s="25">
        <f t="shared" si="497"/>
        <v>8.2698884605075976E-2</v>
      </c>
      <c r="AU83" s="25" t="str">
        <f t="shared" si="498"/>
        <v>св.200</v>
      </c>
      <c r="AV83" s="33"/>
      <c r="AW83" s="33"/>
      <c r="AX83" s="33"/>
      <c r="AY83" s="25" t="str">
        <f t="shared" ref="AY83" si="512">IF(AW83&lt;=0," ",IF(AV83&lt;=0," ",IF(AW83/AV83*100&gt;200,"СВ.200",AW83/AV83)))</f>
        <v xml:space="preserve"> </v>
      </c>
      <c r="AZ83" s="25" t="str">
        <f t="shared" ref="AZ83" si="513">IF(AX83=0," ",IF(AW83/AX83*100&gt;200,"св.200",AW83/AX83))</f>
        <v xml:space="preserve"> </v>
      </c>
      <c r="BA83" s="33">
        <v>7728.75</v>
      </c>
      <c r="BB83" s="33">
        <v>5013.93</v>
      </c>
      <c r="BC83" s="33">
        <v>549.02</v>
      </c>
      <c r="BD83" s="25">
        <f t="shared" ref="BD83" si="514">IF(BB83&lt;=0," ",IF(BA83&lt;=0," ",IF(BB83/BA83*100&gt;200,"СВ.200",BB83/BA83)))</f>
        <v>0.64873750606501701</v>
      </c>
      <c r="BE83" s="25" t="str">
        <f t="shared" ref="BE83" si="515">IF(BC83=0," ",IF(BB83/BC83*100&gt;200,"св.200",BB83/BC83))</f>
        <v>св.200</v>
      </c>
      <c r="BF83" s="33"/>
      <c r="BG83" s="33"/>
      <c r="BH83" s="33"/>
      <c r="BI83" s="25" t="str">
        <f t="shared" ref="BI83" si="516">IF(BG83&lt;=0," ",IF(BF83&lt;=0," ",IF(BG83/BF83*100&gt;200,"СВ.200",BG83/BF83)))</f>
        <v xml:space="preserve"> </v>
      </c>
      <c r="BJ83" s="25" t="str">
        <f t="shared" ref="BJ83" si="517">IF(BH83=0," ",IF(BG83/BH83*100&gt;200,"св.200",BG83/BH83))</f>
        <v xml:space="preserve"> </v>
      </c>
      <c r="BK83" s="33"/>
      <c r="BL83" s="33"/>
      <c r="BM83" s="33"/>
      <c r="BN83" s="25"/>
      <c r="BO83" s="25" t="str">
        <f t="shared" ref="BO83" si="518">IF(BM83=0," ",IF(BL83/BM83*100&gt;200,"св.200",BL83/BM83))</f>
        <v xml:space="preserve"> </v>
      </c>
      <c r="BP83" s="33"/>
      <c r="BQ83" s="33"/>
      <c r="BR83" s="33"/>
      <c r="BS83" s="25" t="str">
        <f t="shared" ref="BS83" si="519">IF(BQ83&lt;=0," ",IF(BP83&lt;=0," ",IF(BQ83/BP83*100&gt;200,"СВ.200",BQ83/BP83)))</f>
        <v xml:space="preserve"> </v>
      </c>
      <c r="BT83" s="25" t="str">
        <f t="shared" ref="BT83" si="520">IF(BR83=0," ",IF(BQ83/BR83*100&gt;200,"св.200",BQ83/BR83))</f>
        <v xml:space="preserve"> </v>
      </c>
      <c r="BU83" s="33"/>
      <c r="BV83" s="33"/>
      <c r="BW83" s="33"/>
      <c r="BX83" s="25" t="str">
        <f t="shared" ref="BX83" si="521">IF(BV83&lt;=0," ",IF(BU83&lt;=0," ",IF(BV83/BU83*100&gt;200,"СВ.200",BV83/BU83)))</f>
        <v xml:space="preserve"> </v>
      </c>
      <c r="BY83" s="25" t="str">
        <f t="shared" ref="BY83" si="522">IF(BW83=0," ",IF(BV83/BW83*100&gt;200,"св.200",BV83/BW83))</f>
        <v xml:space="preserve"> </v>
      </c>
      <c r="BZ83" s="33"/>
      <c r="CA83" s="33"/>
      <c r="CB83" s="33"/>
      <c r="CC83" s="25" t="str">
        <f t="shared" ref="CC83" si="523">IF(CA83&lt;=0," ",IF(BZ83&lt;=0," ",IF(CA83/BZ83*100&gt;200,"СВ.200",CA83/BZ83)))</f>
        <v xml:space="preserve"> </v>
      </c>
      <c r="CD83" s="25" t="str">
        <f t="shared" ref="CD83" si="524">IF(CB83=0," ",IF(CA83/CB83*100&gt;200,"св.200",CA83/CB83))</f>
        <v xml:space="preserve"> </v>
      </c>
      <c r="CE83" s="24">
        <f t="shared" si="495"/>
        <v>0</v>
      </c>
      <c r="CF83" s="24">
        <f t="shared" si="495"/>
        <v>0</v>
      </c>
      <c r="CG83" s="24">
        <f t="shared" si="495"/>
        <v>0</v>
      </c>
      <c r="CH83" s="25" t="str">
        <f t="shared" ref="CH83" si="525">IF(CF83&lt;=0," ",IF(CE83&lt;=0," ",IF(CF83/CE83*100&gt;200,"СВ.200",CF83/CE83)))</f>
        <v xml:space="preserve"> </v>
      </c>
      <c r="CI83" s="25" t="str">
        <f t="shared" ref="CI83" si="526">IF(CG83=0," ",IF(CF83/CG83*100&gt;200,"св.200",CF83/CG83))</f>
        <v xml:space="preserve"> </v>
      </c>
      <c r="CJ83" s="33"/>
      <c r="CK83" s="33"/>
      <c r="CL83" s="33"/>
      <c r="CM83" s="25" t="str">
        <f t="shared" ref="CM83" si="527">IF(CK83&lt;=0," ",IF(CJ83&lt;=0," ",IF(CK83/CJ83*100&gt;200,"СВ.200",CK83/CJ83)))</f>
        <v xml:space="preserve"> </v>
      </c>
      <c r="CN83" s="25" t="str">
        <f t="shared" ref="CN83" si="528">IF(CL83=0," ",IF(CK83/CL83*100&gt;200,"св.200",CK83/CL83))</f>
        <v xml:space="preserve"> </v>
      </c>
      <c r="CO83" s="33"/>
      <c r="CP83" s="33"/>
      <c r="CQ83" s="33"/>
      <c r="CR83" s="25" t="str">
        <f t="shared" ref="CR83" si="529">IF(CP83&lt;=0," ",IF(CO83&lt;=0," ",IF(CP83/CO83*100&gt;200,"СВ.200",CP83/CO83)))</f>
        <v xml:space="preserve"> </v>
      </c>
      <c r="CS83" s="25" t="str">
        <f t="shared" ref="CS83" si="530">IF(CQ83=0," ",IF(CP83/CQ83*100&gt;200,"св.200",CP83/CQ83))</f>
        <v xml:space="preserve"> </v>
      </c>
      <c r="CT83" s="33"/>
      <c r="CU83" s="33"/>
      <c r="CV83" s="33"/>
      <c r="CW83" s="25" t="str">
        <f t="shared" si="431"/>
        <v xml:space="preserve"> </v>
      </c>
      <c r="CX83" s="25" t="str">
        <f t="shared" si="432"/>
        <v xml:space="preserve"> </v>
      </c>
      <c r="CY83" s="33"/>
      <c r="CZ83" s="33"/>
      <c r="DA83" s="33"/>
      <c r="DB83" s="25" t="str">
        <f t="shared" ref="DB83" si="531">IF(CZ83&lt;=0," ",IF(CY83&lt;=0," ",IF(CZ83/CY83*100&gt;200,"СВ.200",CZ83/CY83)))</f>
        <v xml:space="preserve"> </v>
      </c>
      <c r="DC83" s="25" t="str">
        <f t="shared" ref="DC83" si="532">IF(DA83=0," ",IF(CZ83/DA83*100&gt;200,"св.200",CZ83/DA83))</f>
        <v xml:space="preserve"> </v>
      </c>
      <c r="DD83" s="33"/>
      <c r="DE83" s="33"/>
      <c r="DF83" s="33"/>
      <c r="DG83" s="25" t="str">
        <f t="shared" ref="DG83:DG84" si="533">IF(DE83&lt;=0," ",IF(DD83&lt;=0," ",IF(DE83/DD83*100&gt;200,"СВ.200",DE83/DD83)))</f>
        <v xml:space="preserve"> </v>
      </c>
      <c r="DH83" s="25" t="str">
        <f t="shared" ref="DH83:DH84" si="534">IF(DF83=0," ",IF(DE83/DF83*100&gt;200,"св.200",DE83/DF83))</f>
        <v xml:space="preserve"> </v>
      </c>
      <c r="DI83" s="33"/>
      <c r="DJ83" s="33"/>
      <c r="DK83" s="25" t="str">
        <f t="shared" si="410"/>
        <v xml:space="preserve"> </v>
      </c>
      <c r="DL83" s="33"/>
      <c r="DM83" s="33"/>
      <c r="DN83" s="33"/>
      <c r="DO83" s="25" t="str">
        <f t="shared" ref="DO83" si="535">IF(DM83&lt;=0," ",IF(DL83&lt;=0," ",IF(DM83/DL83*100&gt;200,"СВ.200",DM83/DL83)))</f>
        <v xml:space="preserve"> </v>
      </c>
      <c r="DP83" s="25" t="str">
        <f t="shared" ref="DP83" si="536">IF(DN83=0," ",IF(DM83/DN83*100&gt;200,"св.200",DM83/DN83))</f>
        <v xml:space="preserve"> </v>
      </c>
      <c r="DQ83" s="33">
        <v>52900</v>
      </c>
      <c r="DR83" s="33"/>
      <c r="DS83" s="33"/>
      <c r="DT83" s="25" t="str">
        <f t="shared" ref="DT83:DT143" si="537">IF(DR83&lt;=0," ",IF(DQ83&lt;=0," ",IF(DR83/DQ83*100&gt;200,"СВ.200",DR83/DQ83)))</f>
        <v xml:space="preserve"> </v>
      </c>
      <c r="DU83" s="25" t="str">
        <f t="shared" ref="DU83:DU87" si="538">IF(DS83=0," ",IF(DR83/DS83*100&gt;200,"св.200",DR83/DS83))</f>
        <v xml:space="preserve"> </v>
      </c>
    </row>
    <row r="84" spans="1:125" s="18" customFormat="1" ht="15.75" hidden="1">
      <c r="A84" s="17"/>
      <c r="B84" s="7" t="s">
        <v>134</v>
      </c>
      <c r="C84" s="28">
        <f>SUM(C85:C89)</f>
        <v>142990503.49999997</v>
      </c>
      <c r="D84" s="28">
        <f t="shared" ref="D84:E84" si="539">SUM(D85:D89)</f>
        <v>31097762.250000004</v>
      </c>
      <c r="E84" s="28">
        <f t="shared" si="539"/>
        <v>28906145.449999999</v>
      </c>
      <c r="F84" s="23">
        <f t="shared" si="415"/>
        <v>0.21748131161731318</v>
      </c>
      <c r="G84" s="23">
        <f t="shared" si="416"/>
        <v>1.0758183689274976</v>
      </c>
      <c r="H84" s="22">
        <f t="shared" ref="H84:J84" si="540">SUM(H85:H89)</f>
        <v>126738581.40000001</v>
      </c>
      <c r="I84" s="43">
        <f>SUM(I85:I89)</f>
        <v>28946966.970000003</v>
      </c>
      <c r="J84" s="22">
        <f t="shared" si="540"/>
        <v>26634992.030000005</v>
      </c>
      <c r="K84" s="23">
        <f t="shared" si="374"/>
        <v>0.22839901354616235</v>
      </c>
      <c r="L84" s="23">
        <f t="shared" si="375"/>
        <v>1.0868021637624645</v>
      </c>
      <c r="M84" s="22">
        <f>SUM(M85:M89)</f>
        <v>101519248.40000001</v>
      </c>
      <c r="N84" s="22">
        <f>SUM(N85:N89)</f>
        <v>24682570.449999999</v>
      </c>
      <c r="O84" s="56">
        <f>SUM(O85:O89)</f>
        <v>22629986.719999999</v>
      </c>
      <c r="P84" s="23">
        <f t="shared" si="376"/>
        <v>0.24313192659531152</v>
      </c>
      <c r="Q84" s="23">
        <f t="shared" si="377"/>
        <v>1.0907019414282715</v>
      </c>
      <c r="R84" s="56">
        <f>SUM(R85:R89)</f>
        <v>3033610</v>
      </c>
      <c r="S84" s="56">
        <f>SUM(S85:S89)</f>
        <v>792891.6</v>
      </c>
      <c r="T84" s="56">
        <f>SUM(T85:T89)</f>
        <v>661139.21</v>
      </c>
      <c r="U84" s="23">
        <f t="shared" si="378"/>
        <v>0.26136899601464919</v>
      </c>
      <c r="V84" s="23">
        <f t="shared" si="379"/>
        <v>1.1992808594728483</v>
      </c>
      <c r="W84" s="56">
        <f>SUM(W85:W89)</f>
        <v>23223</v>
      </c>
      <c r="X84" s="56">
        <f>SUM(X85:X89)</f>
        <v>223</v>
      </c>
      <c r="Y84" s="56">
        <f>SUM(Y85:Y89)</f>
        <v>25055.200000000001</v>
      </c>
      <c r="Z84" s="23">
        <f t="shared" si="380"/>
        <v>9.6025491969168493E-3</v>
      </c>
      <c r="AA84" s="23">
        <f t="shared" si="381"/>
        <v>8.900348031546346E-3</v>
      </c>
      <c r="AB84" s="56">
        <f>SUM(AB85:AB89)</f>
        <v>5411400</v>
      </c>
      <c r="AC84" s="56">
        <f>SUM(AC85:AC89)</f>
        <v>689695.92</v>
      </c>
      <c r="AD84" s="56">
        <f>SUM(AD85:AD89)</f>
        <v>459157.83</v>
      </c>
      <c r="AE84" s="23">
        <f t="shared" si="382"/>
        <v>0.12745240048785897</v>
      </c>
      <c r="AF84" s="23">
        <f t="shared" si="383"/>
        <v>1.502088987571006</v>
      </c>
      <c r="AG84" s="56">
        <f>SUM(AG85:AG89)</f>
        <v>16741000</v>
      </c>
      <c r="AH84" s="56">
        <f>SUM(AH85:AH89)</f>
        <v>2781585.9999999995</v>
      </c>
      <c r="AI84" s="56">
        <f>SUM(AI85:AI89)</f>
        <v>2858843.07</v>
      </c>
      <c r="AJ84" s="23">
        <f t="shared" si="384"/>
        <v>0.16615411265754731</v>
      </c>
      <c r="AK84" s="23">
        <f t="shared" si="385"/>
        <v>0.97297610672977575</v>
      </c>
      <c r="AL84" s="56">
        <f>SUM(AL85:AL89)</f>
        <v>10100</v>
      </c>
      <c r="AM84" s="56">
        <f>SUM(AM85:AM89)</f>
        <v>0</v>
      </c>
      <c r="AN84" s="56">
        <f>SUM(AN85:AN89)</f>
        <v>810</v>
      </c>
      <c r="AO84" s="23" t="str">
        <f t="shared" si="486"/>
        <v xml:space="preserve"> </v>
      </c>
      <c r="AP84" s="23">
        <f t="shared" si="386"/>
        <v>0</v>
      </c>
      <c r="AQ84" s="56">
        <f>SUM(AQ85:AQ89)</f>
        <v>16251922.1</v>
      </c>
      <c r="AR84" s="56">
        <f t="shared" ref="AR84:AS84" si="541">SUM(AR85:AR89)</f>
        <v>2150795.2800000003</v>
      </c>
      <c r="AS84" s="56">
        <f t="shared" si="541"/>
        <v>2271153.42</v>
      </c>
      <c r="AT84" s="23">
        <f t="shared" si="421"/>
        <v>0.13234097891719529</v>
      </c>
      <c r="AU84" s="23">
        <f t="shared" si="436"/>
        <v>0.94700572011555273</v>
      </c>
      <c r="AV84" s="56">
        <f>SUM(AV85:AV89)</f>
        <v>2245000</v>
      </c>
      <c r="AW84" s="56">
        <f>SUM(AW85:AW89)</f>
        <v>551701.79</v>
      </c>
      <c r="AX84" s="56">
        <f>SUM(AX85:AX89)</f>
        <v>604758.31999999995</v>
      </c>
      <c r="AY84" s="23">
        <f t="shared" si="388"/>
        <v>0.24574689977728287</v>
      </c>
      <c r="AZ84" s="23">
        <f t="shared" si="389"/>
        <v>0.91226820988589308</v>
      </c>
      <c r="BA84" s="56">
        <f>SUM(BA85:BA89)</f>
        <v>496480</v>
      </c>
      <c r="BB84" s="56">
        <f>SUM(BB85:BB89)</f>
        <v>253312.41</v>
      </c>
      <c r="BC84" s="56">
        <f>SUM(BC85:BC89)</f>
        <v>67675.83</v>
      </c>
      <c r="BD84" s="23">
        <f t="shared" si="390"/>
        <v>0.51021674589107313</v>
      </c>
      <c r="BE84" s="23" t="str">
        <f t="shared" si="391"/>
        <v>св.200</v>
      </c>
      <c r="BF84" s="56">
        <f>SUM(BF85:BF89)</f>
        <v>1268755.02</v>
      </c>
      <c r="BG84" s="56">
        <f>SUM(BG85:BG89)</f>
        <v>180137.74</v>
      </c>
      <c r="BH84" s="56">
        <f>SUM(BH85:BH89)</f>
        <v>119712.74999999999</v>
      </c>
      <c r="BI84" s="23">
        <f t="shared" si="392"/>
        <v>0.14197992296416687</v>
      </c>
      <c r="BJ84" s="23">
        <f t="shared" si="393"/>
        <v>1.5047498282346701</v>
      </c>
      <c r="BK84" s="56">
        <f>SUM(BK85:BK89)</f>
        <v>3700</v>
      </c>
      <c r="BL84" s="56">
        <f>SUM(BL85:BL89)</f>
        <v>11100</v>
      </c>
      <c r="BM84" s="56">
        <f>SUM(BM85:BM89)</f>
        <v>9866.66</v>
      </c>
      <c r="BN84" s="23" t="str">
        <f t="shared" ref="BN84:BN108" si="542">IF(BL84&lt;=0," ",IF(BK84&lt;=0," ",IF(BL84/BK84*100&gt;200,"СВ.200",BL84/BK84)))</f>
        <v>СВ.200</v>
      </c>
      <c r="BO84" s="23">
        <f t="shared" si="395"/>
        <v>1.1250007601356486</v>
      </c>
      <c r="BP84" s="56">
        <f>SUM(BP85:BP89)</f>
        <v>960000</v>
      </c>
      <c r="BQ84" s="56">
        <f>SUM(BQ85:BQ89)</f>
        <v>265920.67</v>
      </c>
      <c r="BR84" s="56">
        <f>SUM(BR85:BR89)</f>
        <v>312208.39</v>
      </c>
      <c r="BS84" s="23">
        <f t="shared" si="396"/>
        <v>0.27700069791666665</v>
      </c>
      <c r="BT84" s="23">
        <f t="shared" si="397"/>
        <v>0.85174094776889231</v>
      </c>
      <c r="BU84" s="56">
        <f>SUM(BU85:BU89)</f>
        <v>2016517.05</v>
      </c>
      <c r="BV84" s="56">
        <f>SUM(BV85:BV89)</f>
        <v>332933.21000000002</v>
      </c>
      <c r="BW84" s="56">
        <f>SUM(BW85:BW89)</f>
        <v>653255.65999999992</v>
      </c>
      <c r="BX84" s="23">
        <f t="shared" si="398"/>
        <v>0.16510309694629163</v>
      </c>
      <c r="BY84" s="23">
        <f t="shared" si="399"/>
        <v>0.50965223936980519</v>
      </c>
      <c r="BZ84" s="56">
        <f>SUM(BZ85:BZ89)</f>
        <v>6476670.0300000003</v>
      </c>
      <c r="CA84" s="56">
        <f>SUM(CA85:CA89)</f>
        <v>0</v>
      </c>
      <c r="CB84" s="56">
        <f>SUM(CB85:CB89)</f>
        <v>46966.5</v>
      </c>
      <c r="CC84" s="23" t="str">
        <f t="shared" si="487"/>
        <v xml:space="preserve"> </v>
      </c>
      <c r="CD84" s="23">
        <f t="shared" si="400"/>
        <v>0</v>
      </c>
      <c r="CE84" s="28">
        <f>SUM(CE85:CE89)</f>
        <v>280000</v>
      </c>
      <c r="CF84" s="28">
        <f t="shared" ref="CF84:CG84" si="543">SUM(CF85:CF89)</f>
        <v>550947.83999999997</v>
      </c>
      <c r="CG84" s="28">
        <f t="shared" si="543"/>
        <v>447509.31000000006</v>
      </c>
      <c r="CH84" s="23">
        <f t="shared" si="402"/>
        <v>1.9676708571428569</v>
      </c>
      <c r="CI84" s="23">
        <f t="shared" si="429"/>
        <v>1.2311427442705045</v>
      </c>
      <c r="CJ84" s="56">
        <f>SUM(CJ85:CJ89)</f>
        <v>280000</v>
      </c>
      <c r="CK84" s="56">
        <f>SUM(CK85:CK89)</f>
        <v>162938.87</v>
      </c>
      <c r="CL84" s="56">
        <f>SUM(CL85:CL89)</f>
        <v>447509.31000000006</v>
      </c>
      <c r="CM84" s="23">
        <f t="shared" si="403"/>
        <v>0.58192453571428571</v>
      </c>
      <c r="CN84" s="23">
        <f t="shared" si="430"/>
        <v>0.36410163176270005</v>
      </c>
      <c r="CO84" s="56">
        <f>SUM(CO85:CO89)</f>
        <v>0</v>
      </c>
      <c r="CP84" s="56">
        <f>SUM(CP85:CP89)</f>
        <v>388008.97</v>
      </c>
      <c r="CQ84" s="56">
        <f>SUM(CQ85:CQ89)</f>
        <v>0</v>
      </c>
      <c r="CR84" s="23" t="str">
        <f t="shared" si="404"/>
        <v xml:space="preserve"> </v>
      </c>
      <c r="CS84" s="23" t="str">
        <f t="shared" si="405"/>
        <v xml:space="preserve"> </v>
      </c>
      <c r="CT84" s="56">
        <f>SUM(CT85:CT89)</f>
        <v>0</v>
      </c>
      <c r="CU84" s="56">
        <f>SUM(CU85:CU89)</f>
        <v>0</v>
      </c>
      <c r="CV84" s="56">
        <f>SUM(CV85:CV89)</f>
        <v>0</v>
      </c>
      <c r="CW84" s="45" t="str">
        <f t="shared" si="431"/>
        <v xml:space="preserve"> </v>
      </c>
      <c r="CX84" s="45" t="str">
        <f t="shared" si="432"/>
        <v xml:space="preserve"> </v>
      </c>
      <c r="CY84" s="56">
        <f>SUM(CY85:CY89)</f>
        <v>0</v>
      </c>
      <c r="CZ84" s="56">
        <f>SUM(CZ85:CZ89)</f>
        <v>0</v>
      </c>
      <c r="DA84" s="56">
        <f>SUM(DA85:DA89)</f>
        <v>0</v>
      </c>
      <c r="DB84" s="23" t="str">
        <f t="shared" si="406"/>
        <v xml:space="preserve"> </v>
      </c>
      <c r="DC84" s="23" t="str">
        <f t="shared" si="407"/>
        <v xml:space="preserve"> </v>
      </c>
      <c r="DD84" s="56">
        <f>SUM(DD85:DD89)</f>
        <v>0</v>
      </c>
      <c r="DE84" s="56">
        <f>SUM(DE85:DE89)</f>
        <v>341.62</v>
      </c>
      <c r="DF84" s="56">
        <f>SUM(DF85:DF89)</f>
        <v>0</v>
      </c>
      <c r="DG84" s="23" t="str">
        <f t="shared" si="533"/>
        <v xml:space="preserve"> </v>
      </c>
      <c r="DH84" s="23" t="str">
        <f t="shared" si="534"/>
        <v xml:space="preserve"> </v>
      </c>
      <c r="DI84" s="56">
        <f>SUM(DI85:DI89)</f>
        <v>0</v>
      </c>
      <c r="DJ84" s="56">
        <f>SUM(DJ85:DJ89)</f>
        <v>0</v>
      </c>
      <c r="DK84" s="23" t="str">
        <f t="shared" si="410"/>
        <v xml:space="preserve"> </v>
      </c>
      <c r="DL84" s="56">
        <f>SUM(DL85:DL89)</f>
        <v>2504800</v>
      </c>
      <c r="DM84" s="56">
        <f>SUM(DM85:DM89)</f>
        <v>4400</v>
      </c>
      <c r="DN84" s="56">
        <f>SUM(DN85:DN89)</f>
        <v>9200</v>
      </c>
      <c r="DO84" s="23">
        <f t="shared" si="411"/>
        <v>1.7566272756307888E-3</v>
      </c>
      <c r="DP84" s="23">
        <f t="shared" si="412"/>
        <v>0.47826086956521741</v>
      </c>
      <c r="DQ84" s="56">
        <f>SUM(DQ85:DQ89)</f>
        <v>0</v>
      </c>
      <c r="DR84" s="56">
        <f>SUM(DR85:DR89)</f>
        <v>0</v>
      </c>
      <c r="DS84" s="56">
        <f>SUM(DS85:DS89)</f>
        <v>0</v>
      </c>
      <c r="DT84" s="23" t="str">
        <f t="shared" si="537"/>
        <v xml:space="preserve"> </v>
      </c>
      <c r="DU84" s="23" t="str">
        <f t="shared" si="538"/>
        <v xml:space="preserve"> </v>
      </c>
    </row>
    <row r="85" spans="1:125" s="16" customFormat="1" ht="14.25" hidden="1" customHeight="1" outlineLevel="1">
      <c r="A85" s="15">
        <v>67</v>
      </c>
      <c r="B85" s="8" t="s">
        <v>37</v>
      </c>
      <c r="C85" s="24">
        <f t="shared" ref="C85:D89" si="544">H85+AQ85</f>
        <v>52966670.030000001</v>
      </c>
      <c r="D85" s="24">
        <f t="shared" si="544"/>
        <v>10252846.82</v>
      </c>
      <c r="E85" s="24">
        <f t="shared" ref="E85:E89" si="545">J85+AS85</f>
        <v>8891812.7699999996</v>
      </c>
      <c r="F85" s="25">
        <f t="shared" si="415"/>
        <v>0.19357167090536087</v>
      </c>
      <c r="G85" s="25">
        <f t="shared" si="416"/>
        <v>1.1530659816176045</v>
      </c>
      <c r="H85" s="14">
        <f t="shared" ref="H85:J89" si="546">W85++AG85+M85+AB85+AL85+R85</f>
        <v>41508000</v>
      </c>
      <c r="I85" s="21">
        <f t="shared" si="546"/>
        <v>9870735.7100000009</v>
      </c>
      <c r="J85" s="14">
        <f t="shared" si="546"/>
        <v>8545128.4000000004</v>
      </c>
      <c r="K85" s="25">
        <f t="shared" si="374"/>
        <v>0.23780321167003954</v>
      </c>
      <c r="L85" s="25">
        <f t="shared" si="375"/>
        <v>1.1551301803727139</v>
      </c>
      <c r="M85" s="33">
        <v>27964800</v>
      </c>
      <c r="N85" s="33">
        <v>7236311.2000000002</v>
      </c>
      <c r="O85" s="33">
        <v>5967500.8399999999</v>
      </c>
      <c r="P85" s="25">
        <f t="shared" si="376"/>
        <v>0.25876499027348665</v>
      </c>
      <c r="Q85" s="25">
        <f t="shared" si="377"/>
        <v>1.2126200555340014</v>
      </c>
      <c r="R85" s="33">
        <v>1136700</v>
      </c>
      <c r="S85" s="33">
        <v>303675.40999999997</v>
      </c>
      <c r="T85" s="33">
        <v>252299.41</v>
      </c>
      <c r="U85" s="25">
        <f t="shared" si="378"/>
        <v>0.26715528283628043</v>
      </c>
      <c r="V85" s="25">
        <f t="shared" si="379"/>
        <v>1.2036310746822594</v>
      </c>
      <c r="W85" s="33"/>
      <c r="X85" s="33"/>
      <c r="Y85" s="33"/>
      <c r="Z85" s="25" t="str">
        <f t="shared" si="380"/>
        <v xml:space="preserve"> </v>
      </c>
      <c r="AA85" s="25" t="str">
        <f t="shared" si="381"/>
        <v xml:space="preserve"> </v>
      </c>
      <c r="AB85" s="33">
        <v>1206400</v>
      </c>
      <c r="AC85" s="33">
        <v>327391.18</v>
      </c>
      <c r="AD85" s="33">
        <v>184290.94</v>
      </c>
      <c r="AE85" s="25">
        <f t="shared" si="382"/>
        <v>0.27137863063660478</v>
      </c>
      <c r="AF85" s="25">
        <f t="shared" si="383"/>
        <v>1.7764909115988012</v>
      </c>
      <c r="AG85" s="33">
        <v>11200000</v>
      </c>
      <c r="AH85" s="33">
        <v>2003357.92</v>
      </c>
      <c r="AI85" s="33">
        <v>2141037.21</v>
      </c>
      <c r="AJ85" s="25">
        <f t="shared" si="384"/>
        <v>0.17887124285714284</v>
      </c>
      <c r="AK85" s="25">
        <f t="shared" si="385"/>
        <v>0.93569505034431422</v>
      </c>
      <c r="AL85" s="33">
        <v>100</v>
      </c>
      <c r="AM85" s="33"/>
      <c r="AN85" s="33"/>
      <c r="AO85" s="25" t="str">
        <f t="shared" ref="AO85:AO118" si="547">IF(AM85&lt;=0," ",IF(AL85&lt;=0," ",IF(AM85/AL85*100&gt;200,"СВ.200",AM85/AL85)))</f>
        <v xml:space="preserve"> </v>
      </c>
      <c r="AP85" s="25" t="str">
        <f t="shared" si="386"/>
        <v xml:space="preserve"> </v>
      </c>
      <c r="AQ85" s="53">
        <f t="shared" ref="AQ85:AQ89" si="548">AV85+BA85+BF85+BK85+BP85+BU85+BZ85+CE85+CY85+DD85+DL85+CT85+DQ85</f>
        <v>11458670.030000001</v>
      </c>
      <c r="AR85" s="53">
        <f t="shared" ref="AR85:AR89" si="549">AW85+BB85+BG85+BL85+BQ85+BV85+CA85+CF85+CZ85+DE85+DM85+CU85+DI85+DR85</f>
        <v>382111.11</v>
      </c>
      <c r="AS85" s="53">
        <f t="shared" ref="AS85:AS89" si="550">AX85+BC85+BH85+BM85+BR85+BW85+CB85+CG85+DA85+DF85+DN85+CV85+DJ85</f>
        <v>346684.37</v>
      </c>
      <c r="AT85" s="25">
        <f t="shared" si="421"/>
        <v>3.3346898811083048E-2</v>
      </c>
      <c r="AU85" s="25">
        <f t="shared" si="436"/>
        <v>1.102187300800437</v>
      </c>
      <c r="AV85" s="33">
        <v>1245000</v>
      </c>
      <c r="AW85" s="33">
        <v>216172.84</v>
      </c>
      <c r="AX85" s="33">
        <v>244603.08</v>
      </c>
      <c r="AY85" s="25">
        <f t="shared" si="388"/>
        <v>0.17363280321285141</v>
      </c>
      <c r="AZ85" s="25">
        <f>IF(AW85&lt;=0," ",IF(AW85/AX85*100&gt;200,"св.200",AW85/AX85))</f>
        <v>0.88376990183443316</v>
      </c>
      <c r="BA85" s="33"/>
      <c r="BB85" s="33">
        <v>59750</v>
      </c>
      <c r="BC85" s="33">
        <v>59750</v>
      </c>
      <c r="BD85" s="25" t="str">
        <f t="shared" ref="BD85:BD86" si="551">IF(BB85&lt;=0," ",IF(BA85&lt;=0," ",IF(BB85/BA85*100&gt;200,"СВ.200",BB85/BA85)))</f>
        <v xml:space="preserve"> </v>
      </c>
      <c r="BE85" s="25">
        <f t="shared" ref="BE85:BE86" si="552">IF(BC85=0," ",IF(BB85/BC85*100&gt;200,"св.200",BB85/BC85))</f>
        <v>1</v>
      </c>
      <c r="BF85" s="33">
        <v>707000</v>
      </c>
      <c r="BG85" s="33">
        <v>30560.959999999999</v>
      </c>
      <c r="BH85" s="33">
        <v>12258.51</v>
      </c>
      <c r="BI85" s="25">
        <f t="shared" si="392"/>
        <v>4.3226251768033942E-2</v>
      </c>
      <c r="BJ85" s="25" t="str">
        <f t="shared" si="393"/>
        <v>св.200</v>
      </c>
      <c r="BK85" s="33"/>
      <c r="BL85" s="33"/>
      <c r="BM85" s="33"/>
      <c r="BN85" s="25" t="str">
        <f t="shared" si="542"/>
        <v xml:space="preserve"> </v>
      </c>
      <c r="BO85" s="25" t="str">
        <f t="shared" si="395"/>
        <v xml:space="preserve"> </v>
      </c>
      <c r="BP85" s="33"/>
      <c r="BQ85" s="33"/>
      <c r="BR85" s="33"/>
      <c r="BS85" s="25" t="str">
        <f t="shared" si="396"/>
        <v xml:space="preserve"> </v>
      </c>
      <c r="BT85" s="25" t="str">
        <f t="shared" si="397"/>
        <v xml:space="preserve"> </v>
      </c>
      <c r="BU85" s="33">
        <v>450000</v>
      </c>
      <c r="BV85" s="33">
        <v>35040</v>
      </c>
      <c r="BW85" s="33">
        <v>11050</v>
      </c>
      <c r="BX85" s="25">
        <f t="shared" si="398"/>
        <v>7.7866666666666667E-2</v>
      </c>
      <c r="BY85" s="25" t="str">
        <f t="shared" si="399"/>
        <v>св.200</v>
      </c>
      <c r="BZ85" s="33">
        <v>6476670.0300000003</v>
      </c>
      <c r="CA85" s="33"/>
      <c r="CB85" s="33"/>
      <c r="CC85" s="25" t="str">
        <f t="shared" si="487"/>
        <v xml:space="preserve"> </v>
      </c>
      <c r="CD85" s="25" t="str">
        <f t="shared" si="400"/>
        <v xml:space="preserve"> </v>
      </c>
      <c r="CE85" s="24">
        <f t="shared" ref="CE85:CG89" si="553">CJ85+CO85</f>
        <v>80000</v>
      </c>
      <c r="CF85" s="24">
        <f t="shared" si="553"/>
        <v>37387.31</v>
      </c>
      <c r="CG85" s="24">
        <f t="shared" si="553"/>
        <v>11022.78</v>
      </c>
      <c r="CH85" s="25">
        <f t="shared" si="402"/>
        <v>0.46734137499999995</v>
      </c>
      <c r="CI85" s="25" t="str">
        <f t="shared" si="429"/>
        <v>св.200</v>
      </c>
      <c r="CJ85" s="33">
        <v>80000</v>
      </c>
      <c r="CK85" s="33">
        <v>37387.31</v>
      </c>
      <c r="CL85" s="33">
        <v>11022.78</v>
      </c>
      <c r="CM85" s="25">
        <f t="shared" si="403"/>
        <v>0.46734137499999995</v>
      </c>
      <c r="CN85" s="25" t="str">
        <f t="shared" si="430"/>
        <v>св.200</v>
      </c>
      <c r="CO85" s="33"/>
      <c r="CP85" s="33"/>
      <c r="CQ85" s="33"/>
      <c r="CR85" s="25" t="str">
        <f t="shared" si="404"/>
        <v xml:space="preserve"> </v>
      </c>
      <c r="CS85" s="25" t="str">
        <f t="shared" si="405"/>
        <v xml:space="preserve"> </v>
      </c>
      <c r="CT85" s="33"/>
      <c r="CU85" s="33"/>
      <c r="CV85" s="33"/>
      <c r="CW85" s="25" t="str">
        <f t="shared" si="431"/>
        <v xml:space="preserve"> </v>
      </c>
      <c r="CX85" s="25" t="str">
        <f t="shared" si="432"/>
        <v xml:space="preserve"> </v>
      </c>
      <c r="CY85" s="33"/>
      <c r="CZ85" s="33"/>
      <c r="DA85" s="33"/>
      <c r="DB85" s="25" t="str">
        <f t="shared" si="406"/>
        <v xml:space="preserve"> </v>
      </c>
      <c r="DC85" s="25" t="str">
        <f t="shared" si="407"/>
        <v xml:space="preserve"> </v>
      </c>
      <c r="DD85" s="33"/>
      <c r="DE85" s="33"/>
      <c r="DF85" s="33"/>
      <c r="DG85" s="25" t="str">
        <f>IF(DE85&lt;=0," ",IF(DF85&lt;=0," ",IF(DE85/DF85*100&gt;200,"СВ.200",DE85/DF85)))</f>
        <v xml:space="preserve"> </v>
      </c>
      <c r="DH85" s="25" t="str">
        <f t="shared" si="409"/>
        <v xml:space="preserve"> </v>
      </c>
      <c r="DI85" s="33"/>
      <c r="DJ85" s="33"/>
      <c r="DK85" s="25" t="str">
        <f t="shared" si="410"/>
        <v xml:space="preserve"> </v>
      </c>
      <c r="DL85" s="33">
        <v>2500000</v>
      </c>
      <c r="DM85" s="33">
        <v>3200</v>
      </c>
      <c r="DN85" s="33">
        <v>8000</v>
      </c>
      <c r="DO85" s="25">
        <f t="shared" si="411"/>
        <v>1.2800000000000001E-3</v>
      </c>
      <c r="DP85" s="25">
        <f t="shared" si="412"/>
        <v>0.4</v>
      </c>
      <c r="DQ85" s="33"/>
      <c r="DR85" s="33"/>
      <c r="DS85" s="33"/>
      <c r="DT85" s="25" t="str">
        <f t="shared" si="537"/>
        <v xml:space="preserve"> </v>
      </c>
      <c r="DU85" s="25" t="str">
        <f t="shared" si="538"/>
        <v xml:space="preserve"> </v>
      </c>
    </row>
    <row r="86" spans="1:125" s="16" customFormat="1" ht="15.75" hidden="1" customHeight="1" outlineLevel="1">
      <c r="A86" s="15">
        <f>A85+1</f>
        <v>68</v>
      </c>
      <c r="B86" s="8" t="s">
        <v>74</v>
      </c>
      <c r="C86" s="24">
        <f t="shared" si="544"/>
        <v>86347350.420000002</v>
      </c>
      <c r="D86" s="24">
        <f t="shared" si="544"/>
        <v>19947858.920000002</v>
      </c>
      <c r="E86" s="24">
        <f t="shared" si="545"/>
        <v>19284280.809999999</v>
      </c>
      <c r="F86" s="25">
        <f t="shared" si="415"/>
        <v>0.23101877270086593</v>
      </c>
      <c r="G86" s="25">
        <f t="shared" si="416"/>
        <v>1.0344103115142309</v>
      </c>
      <c r="H86" s="14">
        <f t="shared" si="546"/>
        <v>82363431.400000006</v>
      </c>
      <c r="I86" s="21">
        <f t="shared" si="546"/>
        <v>18419243.330000002</v>
      </c>
      <c r="J86" s="14">
        <f t="shared" si="546"/>
        <v>17578439.34</v>
      </c>
      <c r="K86" s="25">
        <f t="shared" si="374"/>
        <v>0.22363375368064134</v>
      </c>
      <c r="L86" s="25">
        <f t="shared" si="375"/>
        <v>1.0478315494189943</v>
      </c>
      <c r="M86" s="33">
        <v>73206298.400000006</v>
      </c>
      <c r="N86" s="33">
        <v>17373616.370000001</v>
      </c>
      <c r="O86" s="33">
        <v>16583775.17</v>
      </c>
      <c r="P86" s="25">
        <f t="shared" si="376"/>
        <v>0.23732406568449033</v>
      </c>
      <c r="Q86" s="25">
        <f t="shared" si="377"/>
        <v>1.0476273461201295</v>
      </c>
      <c r="R86" s="33">
        <v>1896910</v>
      </c>
      <c r="S86" s="33">
        <v>489216.19</v>
      </c>
      <c r="T86" s="33">
        <v>408839.8</v>
      </c>
      <c r="U86" s="25">
        <f t="shared" si="378"/>
        <v>0.25790163476390549</v>
      </c>
      <c r="V86" s="25">
        <f t="shared" si="379"/>
        <v>1.1965962951747848</v>
      </c>
      <c r="W86" s="33">
        <v>223</v>
      </c>
      <c r="X86" s="33">
        <v>223</v>
      </c>
      <c r="Y86" s="33">
        <v>71.5</v>
      </c>
      <c r="Z86" s="25">
        <f t="shared" si="380"/>
        <v>1</v>
      </c>
      <c r="AA86" s="25" t="str">
        <f t="shared" si="381"/>
        <v>св.200</v>
      </c>
      <c r="AB86" s="33">
        <v>3400000</v>
      </c>
      <c r="AC86" s="33">
        <v>66033.45</v>
      </c>
      <c r="AD86" s="33">
        <v>89322.52</v>
      </c>
      <c r="AE86" s="25">
        <f t="shared" si="382"/>
        <v>1.942160294117647E-2</v>
      </c>
      <c r="AF86" s="25">
        <f>IF(AD86&lt;=0," ",IF(AC86/AD86*100&gt;200,"св.200",AC86/AD86))</f>
        <v>0.73926989520671826</v>
      </c>
      <c r="AG86" s="33">
        <v>3860000</v>
      </c>
      <c r="AH86" s="33">
        <v>490154.32</v>
      </c>
      <c r="AI86" s="33">
        <v>496430.35</v>
      </c>
      <c r="AJ86" s="25">
        <f t="shared" si="384"/>
        <v>0.12698298445595854</v>
      </c>
      <c r="AK86" s="25">
        <f>IF(AH86&lt;=0," ",IF(AH86/AI86*100&gt;200,"св.200",AH86/AI86))</f>
        <v>0.9873576827041296</v>
      </c>
      <c r="AL86" s="33"/>
      <c r="AM86" s="33"/>
      <c r="AN86" s="33"/>
      <c r="AO86" s="25" t="str">
        <f t="shared" si="547"/>
        <v xml:space="preserve"> </v>
      </c>
      <c r="AP86" s="25" t="str">
        <f t="shared" si="386"/>
        <v xml:space="preserve"> </v>
      </c>
      <c r="AQ86" s="53">
        <f t="shared" si="548"/>
        <v>3983919.02</v>
      </c>
      <c r="AR86" s="53">
        <f t="shared" si="549"/>
        <v>1528615.59</v>
      </c>
      <c r="AS86" s="53">
        <f t="shared" si="550"/>
        <v>1705841.47</v>
      </c>
      <c r="AT86" s="25">
        <f t="shared" si="421"/>
        <v>0.38369645123961382</v>
      </c>
      <c r="AU86" s="25">
        <f t="shared" si="436"/>
        <v>0.89610647699870971</v>
      </c>
      <c r="AV86" s="33">
        <v>1000000</v>
      </c>
      <c r="AW86" s="33">
        <v>335528.95</v>
      </c>
      <c r="AX86" s="33">
        <v>360155.24</v>
      </c>
      <c r="AY86" s="25">
        <f t="shared" si="388"/>
        <v>0.33552894999999999</v>
      </c>
      <c r="AZ86" s="25">
        <f t="shared" si="389"/>
        <v>0.93162312451708329</v>
      </c>
      <c r="BA86" s="33">
        <v>190000</v>
      </c>
      <c r="BB86" s="33">
        <v>96918.7</v>
      </c>
      <c r="BC86" s="33"/>
      <c r="BD86" s="25">
        <f t="shared" si="551"/>
        <v>0.51009842105263159</v>
      </c>
      <c r="BE86" s="25" t="str">
        <f t="shared" si="552"/>
        <v xml:space="preserve"> </v>
      </c>
      <c r="BF86" s="33">
        <v>488919.02</v>
      </c>
      <c r="BG86" s="33">
        <v>144128.25</v>
      </c>
      <c r="BH86" s="33">
        <v>68143.92</v>
      </c>
      <c r="BI86" s="25">
        <f t="shared" si="392"/>
        <v>0.29478961567091416</v>
      </c>
      <c r="BJ86" s="25" t="str">
        <f t="shared" si="393"/>
        <v>св.200</v>
      </c>
      <c r="BK86" s="33"/>
      <c r="BL86" s="33"/>
      <c r="BM86" s="33"/>
      <c r="BN86" s="25" t="str">
        <f t="shared" si="542"/>
        <v xml:space="preserve"> </v>
      </c>
      <c r="BO86" s="25" t="str">
        <f t="shared" si="395"/>
        <v xml:space="preserve"> </v>
      </c>
      <c r="BP86" s="33">
        <v>960000</v>
      </c>
      <c r="BQ86" s="33">
        <v>265920.67</v>
      </c>
      <c r="BR86" s="33">
        <v>312208.39</v>
      </c>
      <c r="BS86" s="25">
        <f t="shared" si="396"/>
        <v>0.27700069791666665</v>
      </c>
      <c r="BT86" s="25">
        <f t="shared" si="397"/>
        <v>0.85174094776889231</v>
      </c>
      <c r="BU86" s="33">
        <v>1145000</v>
      </c>
      <c r="BV86" s="33">
        <v>172216.87</v>
      </c>
      <c r="BW86" s="33">
        <v>528847.39</v>
      </c>
      <c r="BX86" s="25">
        <f t="shared" si="398"/>
        <v>0.15040774672489082</v>
      </c>
      <c r="BY86" s="25">
        <f t="shared" si="399"/>
        <v>0.32564568390892501</v>
      </c>
      <c r="BZ86" s="33"/>
      <c r="CA86" s="33"/>
      <c r="CB86" s="33"/>
      <c r="CC86" s="25" t="str">
        <f t="shared" si="487"/>
        <v xml:space="preserve"> </v>
      </c>
      <c r="CD86" s="25" t="str">
        <f t="shared" si="400"/>
        <v xml:space="preserve"> </v>
      </c>
      <c r="CE86" s="24">
        <f t="shared" si="553"/>
        <v>200000</v>
      </c>
      <c r="CF86" s="24">
        <f t="shared" si="553"/>
        <v>513560.52999999997</v>
      </c>
      <c r="CG86" s="24">
        <f t="shared" si="553"/>
        <v>436486.53</v>
      </c>
      <c r="CH86" s="25" t="str">
        <f t="shared" si="402"/>
        <v>СВ.200</v>
      </c>
      <c r="CI86" s="25">
        <f t="shared" si="429"/>
        <v>1.1765781867312146</v>
      </c>
      <c r="CJ86" s="33">
        <v>200000</v>
      </c>
      <c r="CK86" s="33">
        <v>125551.56</v>
      </c>
      <c r="CL86" s="33">
        <v>436486.53</v>
      </c>
      <c r="CM86" s="25">
        <f t="shared" si="403"/>
        <v>0.62775780000000003</v>
      </c>
      <c r="CN86" s="25">
        <f t="shared" si="430"/>
        <v>0.28764131621656225</v>
      </c>
      <c r="CO86" s="33"/>
      <c r="CP86" s="33">
        <v>388008.97</v>
      </c>
      <c r="CQ86" s="33"/>
      <c r="CR86" s="25" t="str">
        <f t="shared" si="404"/>
        <v xml:space="preserve"> </v>
      </c>
      <c r="CS86" s="25" t="str">
        <f t="shared" si="405"/>
        <v xml:space="preserve"> </v>
      </c>
      <c r="CT86" s="33"/>
      <c r="CU86" s="33"/>
      <c r="CV86" s="33"/>
      <c r="CW86" s="25" t="str">
        <f t="shared" si="431"/>
        <v xml:space="preserve"> </v>
      </c>
      <c r="CX86" s="25" t="str">
        <f t="shared" si="432"/>
        <v xml:space="preserve"> </v>
      </c>
      <c r="CY86" s="33"/>
      <c r="CZ86" s="33"/>
      <c r="DA86" s="33"/>
      <c r="DB86" s="25" t="str">
        <f t="shared" si="406"/>
        <v xml:space="preserve"> </v>
      </c>
      <c r="DC86" s="25" t="str">
        <f t="shared" si="407"/>
        <v xml:space="preserve"> </v>
      </c>
      <c r="DD86" s="33"/>
      <c r="DE86" s="33">
        <v>341.62</v>
      </c>
      <c r="DF86" s="33"/>
      <c r="DG86" s="25" t="str">
        <f t="shared" si="408"/>
        <v xml:space="preserve"> </v>
      </c>
      <c r="DH86" s="25" t="str">
        <f t="shared" si="409"/>
        <v xml:space="preserve"> </v>
      </c>
      <c r="DI86" s="33"/>
      <c r="DJ86" s="33"/>
      <c r="DK86" s="25" t="str">
        <f t="shared" si="410"/>
        <v xml:space="preserve"> </v>
      </c>
      <c r="DL86" s="33"/>
      <c r="DM86" s="33"/>
      <c r="DN86" s="33"/>
      <c r="DO86" s="25" t="str">
        <f t="shared" si="411"/>
        <v xml:space="preserve"> </v>
      </c>
      <c r="DP86" s="25" t="str">
        <f t="shared" si="412"/>
        <v xml:space="preserve"> </v>
      </c>
      <c r="DQ86" s="33"/>
      <c r="DR86" s="33"/>
      <c r="DS86" s="33"/>
      <c r="DT86" s="25" t="str">
        <f t="shared" si="537"/>
        <v xml:space="preserve"> </v>
      </c>
      <c r="DU86" s="25" t="str">
        <f t="shared" si="538"/>
        <v xml:space="preserve"> </v>
      </c>
    </row>
    <row r="87" spans="1:125" s="16" customFormat="1" ht="15.75" hidden="1" customHeight="1" outlineLevel="1">
      <c r="A87" s="15">
        <f t="shared" ref="A87:A89" si="554">A86+1</f>
        <v>69</v>
      </c>
      <c r="B87" s="8" t="s">
        <v>95</v>
      </c>
      <c r="C87" s="24">
        <f t="shared" si="544"/>
        <v>2143343.7000000002</v>
      </c>
      <c r="D87" s="24">
        <f t="shared" si="544"/>
        <v>669083.37</v>
      </c>
      <c r="E87" s="24">
        <f t="shared" si="545"/>
        <v>542449.03</v>
      </c>
      <c r="F87" s="25">
        <f t="shared" si="415"/>
        <v>0.31216802512821434</v>
      </c>
      <c r="G87" s="25">
        <f t="shared" si="416"/>
        <v>1.2334492883137793</v>
      </c>
      <c r="H87" s="14">
        <f t="shared" si="546"/>
        <v>1822850</v>
      </c>
      <c r="I87" s="21">
        <f t="shared" si="546"/>
        <v>589703.69999999995</v>
      </c>
      <c r="J87" s="14">
        <f t="shared" si="546"/>
        <v>452653.69000000006</v>
      </c>
      <c r="K87" s="25">
        <f t="shared" si="374"/>
        <v>0.32350643223523601</v>
      </c>
      <c r="L87" s="25">
        <f t="shared" si="375"/>
        <v>1.3027701154938114</v>
      </c>
      <c r="M87" s="33">
        <v>244850</v>
      </c>
      <c r="N87" s="33">
        <v>52178.19</v>
      </c>
      <c r="O87" s="33">
        <v>57405.82</v>
      </c>
      <c r="P87" s="25">
        <f t="shared" si="376"/>
        <v>0.21310267510720851</v>
      </c>
      <c r="Q87" s="25">
        <f t="shared" si="377"/>
        <v>0.90893553998531862</v>
      </c>
      <c r="R87" s="33"/>
      <c r="S87" s="33"/>
      <c r="T87" s="33"/>
      <c r="U87" s="25" t="str">
        <f t="shared" si="378"/>
        <v xml:space="preserve"> </v>
      </c>
      <c r="V87" s="25" t="str">
        <f t="shared" ref="V87:V89" si="555">IF(S87=0," ",IF(S87/T87*100&gt;200,"св.200",S87/T87))</f>
        <v xml:space="preserve"> </v>
      </c>
      <c r="W87" s="33">
        <v>18000</v>
      </c>
      <c r="X87" s="33"/>
      <c r="Y87" s="33">
        <v>24983.7</v>
      </c>
      <c r="Z87" s="25" t="str">
        <f t="shared" ref="Z87:Z88" si="556">IF(X87&lt;=0," ",IF(W87&lt;=0," ",IF(X87/W87*100&gt;200,"СВ.200",X87/W87)))</f>
        <v xml:space="preserve"> </v>
      </c>
      <c r="AA87" s="25">
        <f t="shared" ref="AA87:AA88" si="557">IF(Y87=0," ",IF(X87/Y87*100&gt;200,"св.200",X87/Y87))</f>
        <v>0</v>
      </c>
      <c r="AB87" s="33">
        <v>650000</v>
      </c>
      <c r="AC87" s="33">
        <v>292677.19</v>
      </c>
      <c r="AD87" s="33">
        <v>183867.54</v>
      </c>
      <c r="AE87" s="25">
        <f t="shared" si="382"/>
        <v>0.45027260000000002</v>
      </c>
      <c r="AF87" s="25">
        <f t="shared" ref="AF87:AF88" si="558">IF(AC87&lt;=0," ",IF(AC87/AD87*100&gt;200,"св.200",AC87/AD87))</f>
        <v>1.5917828127792431</v>
      </c>
      <c r="AG87" s="33">
        <v>910000</v>
      </c>
      <c r="AH87" s="33">
        <v>244848.32</v>
      </c>
      <c r="AI87" s="33">
        <v>186396.63</v>
      </c>
      <c r="AJ87" s="25">
        <f t="shared" si="384"/>
        <v>0.26906408791208791</v>
      </c>
      <c r="AK87" s="25">
        <f t="shared" si="385"/>
        <v>1.3135876973741425</v>
      </c>
      <c r="AL87" s="33"/>
      <c r="AM87" s="33"/>
      <c r="AN87" s="33"/>
      <c r="AO87" s="25" t="str">
        <f t="shared" si="547"/>
        <v xml:space="preserve"> </v>
      </c>
      <c r="AP87" s="25" t="str">
        <f t="shared" si="386"/>
        <v xml:space="preserve"> </v>
      </c>
      <c r="AQ87" s="53">
        <f t="shared" si="548"/>
        <v>320493.7</v>
      </c>
      <c r="AR87" s="53">
        <f t="shared" si="549"/>
        <v>79379.67</v>
      </c>
      <c r="AS87" s="53">
        <f t="shared" si="550"/>
        <v>89795.34</v>
      </c>
      <c r="AT87" s="25">
        <f t="shared" si="421"/>
        <v>0.24767934595906252</v>
      </c>
      <c r="AU87" s="25">
        <f t="shared" si="436"/>
        <v>0.88400656426046165</v>
      </c>
      <c r="AV87" s="33"/>
      <c r="AW87" s="33"/>
      <c r="AX87" s="33"/>
      <c r="AY87" s="25" t="str">
        <f t="shared" si="388"/>
        <v xml:space="preserve"> </v>
      </c>
      <c r="AZ87" s="25" t="str">
        <f t="shared" si="389"/>
        <v xml:space="preserve"> </v>
      </c>
      <c r="BA87" s="33">
        <v>11460</v>
      </c>
      <c r="BB87" s="33">
        <v>503.27</v>
      </c>
      <c r="BC87" s="33">
        <v>1799.61</v>
      </c>
      <c r="BD87" s="25">
        <f t="shared" si="390"/>
        <v>4.3915357766143102E-2</v>
      </c>
      <c r="BE87" s="25">
        <f t="shared" si="391"/>
        <v>0.27965503636899108</v>
      </c>
      <c r="BF87" s="33"/>
      <c r="BG87" s="33"/>
      <c r="BH87" s="33">
        <v>31276.12</v>
      </c>
      <c r="BI87" s="25" t="str">
        <f t="shared" si="392"/>
        <v xml:space="preserve"> </v>
      </c>
      <c r="BJ87" s="25">
        <f t="shared" si="393"/>
        <v>0</v>
      </c>
      <c r="BK87" s="33">
        <v>3700</v>
      </c>
      <c r="BL87" s="33">
        <v>11100</v>
      </c>
      <c r="BM87" s="33">
        <v>9866.66</v>
      </c>
      <c r="BN87" s="25" t="str">
        <f t="shared" si="542"/>
        <v>СВ.200</v>
      </c>
      <c r="BO87" s="25">
        <f t="shared" si="395"/>
        <v>1.1250007601356486</v>
      </c>
      <c r="BP87" s="33"/>
      <c r="BQ87" s="33"/>
      <c r="BR87" s="33"/>
      <c r="BS87" s="25" t="str">
        <f t="shared" si="396"/>
        <v xml:space="preserve"> </v>
      </c>
      <c r="BT87" s="25" t="str">
        <f t="shared" si="397"/>
        <v xml:space="preserve"> </v>
      </c>
      <c r="BU87" s="33">
        <v>300533.7</v>
      </c>
      <c r="BV87" s="33">
        <v>66576.399999999994</v>
      </c>
      <c r="BW87" s="33">
        <v>45652.95</v>
      </c>
      <c r="BX87" s="25">
        <f t="shared" si="398"/>
        <v>0.22152723637981361</v>
      </c>
      <c r="BY87" s="25">
        <f t="shared" si="399"/>
        <v>1.4583153991144056</v>
      </c>
      <c r="BZ87" s="33"/>
      <c r="CA87" s="33"/>
      <c r="CB87" s="33"/>
      <c r="CC87" s="25" t="str">
        <f t="shared" si="487"/>
        <v xml:space="preserve"> </v>
      </c>
      <c r="CD87" s="25" t="str">
        <f t="shared" si="400"/>
        <v xml:space="preserve"> </v>
      </c>
      <c r="CE87" s="24">
        <f t="shared" si="553"/>
        <v>0</v>
      </c>
      <c r="CF87" s="24">
        <f t="shared" si="553"/>
        <v>0</v>
      </c>
      <c r="CG87" s="24">
        <f t="shared" si="553"/>
        <v>0</v>
      </c>
      <c r="CH87" s="25" t="str">
        <f t="shared" si="402"/>
        <v xml:space="preserve"> </v>
      </c>
      <c r="CI87" s="25" t="str">
        <f t="shared" si="429"/>
        <v xml:space="preserve"> </v>
      </c>
      <c r="CJ87" s="33"/>
      <c r="CK87" s="33"/>
      <c r="CL87" s="33"/>
      <c r="CM87" s="25" t="str">
        <f t="shared" si="403"/>
        <v xml:space="preserve"> </v>
      </c>
      <c r="CN87" s="25" t="str">
        <f t="shared" si="430"/>
        <v xml:space="preserve"> </v>
      </c>
      <c r="CO87" s="33"/>
      <c r="CP87" s="33"/>
      <c r="CQ87" s="33"/>
      <c r="CR87" s="25" t="str">
        <f t="shared" si="404"/>
        <v xml:space="preserve"> </v>
      </c>
      <c r="CS87" s="25" t="str">
        <f t="shared" si="405"/>
        <v xml:space="preserve"> </v>
      </c>
      <c r="CT87" s="33"/>
      <c r="CU87" s="33"/>
      <c r="CV87" s="33"/>
      <c r="CW87" s="25" t="str">
        <f t="shared" si="431"/>
        <v xml:space="preserve"> </v>
      </c>
      <c r="CX87" s="25" t="str">
        <f t="shared" si="432"/>
        <v xml:space="preserve"> </v>
      </c>
      <c r="CY87" s="33"/>
      <c r="CZ87" s="33"/>
      <c r="DA87" s="33"/>
      <c r="DB87" s="25" t="str">
        <f t="shared" si="406"/>
        <v xml:space="preserve"> </v>
      </c>
      <c r="DC87" s="25" t="str">
        <f t="shared" si="407"/>
        <v xml:space="preserve"> </v>
      </c>
      <c r="DD87" s="33"/>
      <c r="DE87" s="33"/>
      <c r="DF87" s="33"/>
      <c r="DG87" s="25" t="str">
        <f t="shared" si="408"/>
        <v xml:space="preserve"> </v>
      </c>
      <c r="DH87" s="25" t="str">
        <f t="shared" si="409"/>
        <v xml:space="preserve"> </v>
      </c>
      <c r="DI87" s="33"/>
      <c r="DJ87" s="33"/>
      <c r="DK87" s="25" t="str">
        <f t="shared" si="410"/>
        <v xml:space="preserve"> </v>
      </c>
      <c r="DL87" s="33">
        <v>4800</v>
      </c>
      <c r="DM87" s="33">
        <v>1200</v>
      </c>
      <c r="DN87" s="33">
        <v>1200</v>
      </c>
      <c r="DO87" s="25">
        <f t="shared" si="411"/>
        <v>0.25</v>
      </c>
      <c r="DP87" s="25">
        <f t="shared" si="412"/>
        <v>1</v>
      </c>
      <c r="DQ87" s="33"/>
      <c r="DR87" s="33"/>
      <c r="DS87" s="33"/>
      <c r="DT87" s="25" t="str">
        <f t="shared" si="537"/>
        <v xml:space="preserve"> </v>
      </c>
      <c r="DU87" s="25" t="str">
        <f t="shared" si="538"/>
        <v xml:space="preserve"> </v>
      </c>
    </row>
    <row r="88" spans="1:125" s="16" customFormat="1" ht="15.75" hidden="1" customHeight="1" outlineLevel="1">
      <c r="A88" s="15">
        <f t="shared" si="554"/>
        <v>70</v>
      </c>
      <c r="B88" s="8" t="s">
        <v>29</v>
      </c>
      <c r="C88" s="24">
        <f t="shared" si="544"/>
        <v>767665.35</v>
      </c>
      <c r="D88" s="24">
        <f t="shared" si="544"/>
        <v>45982.19</v>
      </c>
      <c r="E88" s="24">
        <f t="shared" si="545"/>
        <v>62785.84</v>
      </c>
      <c r="F88" s="25">
        <f t="shared" si="415"/>
        <v>5.9898743638748322E-2</v>
      </c>
      <c r="G88" s="25">
        <f t="shared" si="416"/>
        <v>0.73236560982540022</v>
      </c>
      <c r="H88" s="14">
        <f t="shared" si="546"/>
        <v>625500</v>
      </c>
      <c r="I88" s="21">
        <f t="shared" si="546"/>
        <v>43926.030000000006</v>
      </c>
      <c r="J88" s="14">
        <f t="shared" si="546"/>
        <v>33846.78</v>
      </c>
      <c r="K88" s="25">
        <f t="shared" si="374"/>
        <v>7.022546762589929E-2</v>
      </c>
      <c r="L88" s="25">
        <f t="shared" si="375"/>
        <v>1.2977905136027712</v>
      </c>
      <c r="M88" s="33">
        <v>42500</v>
      </c>
      <c r="N88" s="33">
        <v>8400.9699999999993</v>
      </c>
      <c r="O88" s="33">
        <v>7618.16</v>
      </c>
      <c r="P88" s="25">
        <f t="shared" si="376"/>
        <v>0.19766988235294117</v>
      </c>
      <c r="Q88" s="25">
        <f t="shared" si="377"/>
        <v>1.1027557835487833</v>
      </c>
      <c r="R88" s="33"/>
      <c r="S88" s="33"/>
      <c r="T88" s="33"/>
      <c r="U88" s="25" t="str">
        <f t="shared" si="378"/>
        <v xml:space="preserve"> </v>
      </c>
      <c r="V88" s="25" t="str">
        <f t="shared" si="555"/>
        <v xml:space="preserve"> </v>
      </c>
      <c r="W88" s="33">
        <v>5000</v>
      </c>
      <c r="X88" s="33"/>
      <c r="Y88" s="33"/>
      <c r="Z88" s="25" t="str">
        <f t="shared" si="556"/>
        <v xml:space="preserve"> </v>
      </c>
      <c r="AA88" s="25" t="str">
        <f t="shared" si="557"/>
        <v xml:space="preserve"> </v>
      </c>
      <c r="AB88" s="33">
        <v>85000</v>
      </c>
      <c r="AC88" s="33">
        <v>3349.48</v>
      </c>
      <c r="AD88" s="33">
        <v>1566.68</v>
      </c>
      <c r="AE88" s="25">
        <f t="shared" si="382"/>
        <v>3.9405647058823531E-2</v>
      </c>
      <c r="AF88" s="25" t="str">
        <f t="shared" si="558"/>
        <v>св.200</v>
      </c>
      <c r="AG88" s="33">
        <v>493000</v>
      </c>
      <c r="AH88" s="33">
        <v>32175.58</v>
      </c>
      <c r="AI88" s="33">
        <v>24661.94</v>
      </c>
      <c r="AJ88" s="25">
        <f t="shared" si="384"/>
        <v>6.5264868154158218E-2</v>
      </c>
      <c r="AK88" s="25">
        <f t="shared" si="385"/>
        <v>1.3046654075064656</v>
      </c>
      <c r="AL88" s="33"/>
      <c r="AM88" s="33"/>
      <c r="AN88" s="33"/>
      <c r="AO88" s="25" t="str">
        <f t="shared" si="547"/>
        <v xml:space="preserve"> </v>
      </c>
      <c r="AP88" s="25" t="str">
        <f t="shared" si="386"/>
        <v xml:space="preserve"> </v>
      </c>
      <c r="AQ88" s="53">
        <f t="shared" si="548"/>
        <v>142165.35</v>
      </c>
      <c r="AR88" s="53">
        <f t="shared" si="549"/>
        <v>2056.16</v>
      </c>
      <c r="AS88" s="53">
        <f t="shared" si="550"/>
        <v>28939.06</v>
      </c>
      <c r="AT88" s="25">
        <f t="shared" si="421"/>
        <v>1.4463158568526015E-2</v>
      </c>
      <c r="AU88" s="25">
        <f t="shared" si="436"/>
        <v>7.105137485460826E-2</v>
      </c>
      <c r="AV88" s="33"/>
      <c r="AW88" s="33"/>
      <c r="AX88" s="33"/>
      <c r="AY88" s="25" t="str">
        <f t="shared" si="388"/>
        <v xml:space="preserve"> </v>
      </c>
      <c r="AZ88" s="25" t="str">
        <f t="shared" si="389"/>
        <v xml:space="preserve"> </v>
      </c>
      <c r="BA88" s="33">
        <v>7782</v>
      </c>
      <c r="BB88" s="33">
        <v>2056.16</v>
      </c>
      <c r="BC88" s="33">
        <v>6126.22</v>
      </c>
      <c r="BD88" s="25">
        <f t="shared" ref="BD88:BD89" si="559">IF(BB88&lt;=0," ",IF(BA88&lt;=0," ",IF(BB88/BA88*100&gt;200,"СВ.200",BB88/BA88)))</f>
        <v>0.26421999485993314</v>
      </c>
      <c r="BE88" s="25">
        <f t="shared" ref="BE88:BE89" si="560">IF(BC88=0," ",IF(BB88/BC88*100&gt;200,"св.200",BB88/BC88))</f>
        <v>0.33563273927478932</v>
      </c>
      <c r="BF88" s="33">
        <v>23400</v>
      </c>
      <c r="BG88" s="33"/>
      <c r="BH88" s="33">
        <v>5850</v>
      </c>
      <c r="BI88" s="25" t="str">
        <f t="shared" si="392"/>
        <v xml:space="preserve"> </v>
      </c>
      <c r="BJ88" s="25">
        <f t="shared" si="393"/>
        <v>0</v>
      </c>
      <c r="BK88" s="33"/>
      <c r="BL88" s="33"/>
      <c r="BM88" s="33"/>
      <c r="BN88" s="25" t="str">
        <f t="shared" si="542"/>
        <v xml:space="preserve"> </v>
      </c>
      <c r="BO88" s="25" t="str">
        <f t="shared" si="395"/>
        <v xml:space="preserve"> </v>
      </c>
      <c r="BP88" s="33"/>
      <c r="BQ88" s="33"/>
      <c r="BR88" s="33"/>
      <c r="BS88" s="25" t="str">
        <f t="shared" si="396"/>
        <v xml:space="preserve"> </v>
      </c>
      <c r="BT88" s="25" t="str">
        <f t="shared" si="397"/>
        <v xml:space="preserve"> </v>
      </c>
      <c r="BU88" s="33">
        <v>110983.35</v>
      </c>
      <c r="BV88" s="33"/>
      <c r="BW88" s="33">
        <v>16962.84</v>
      </c>
      <c r="BX88" s="25" t="str">
        <f t="shared" ref="BX88:BX89" si="561">IF(BV88&lt;=0," ",IF(BU88&lt;=0," ",IF(BV88/BU88*100&gt;200,"СВ.200",BV88/BU88)))</f>
        <v xml:space="preserve"> </v>
      </c>
      <c r="BY88" s="25">
        <f t="shared" ref="BY88:BY89" si="562">IF(BW88=0," ",IF(BV88/BW88*100&gt;200,"св.200",BV88/BW88))</f>
        <v>0</v>
      </c>
      <c r="BZ88" s="33"/>
      <c r="CA88" s="33"/>
      <c r="CB88" s="33"/>
      <c r="CC88" s="25" t="str">
        <f t="shared" si="487"/>
        <v xml:space="preserve"> </v>
      </c>
      <c r="CD88" s="25" t="str">
        <f t="shared" si="400"/>
        <v xml:space="preserve"> </v>
      </c>
      <c r="CE88" s="24">
        <f t="shared" si="553"/>
        <v>0</v>
      </c>
      <c r="CF88" s="24">
        <f t="shared" si="553"/>
        <v>0</v>
      </c>
      <c r="CG88" s="24">
        <f t="shared" si="553"/>
        <v>0</v>
      </c>
      <c r="CH88" s="25" t="str">
        <f t="shared" si="402"/>
        <v xml:space="preserve"> </v>
      </c>
      <c r="CI88" s="25" t="str">
        <f t="shared" si="429"/>
        <v xml:space="preserve"> </v>
      </c>
      <c r="CJ88" s="33"/>
      <c r="CK88" s="33"/>
      <c r="CL88" s="33"/>
      <c r="CM88" s="25" t="str">
        <f t="shared" si="403"/>
        <v xml:space="preserve"> </v>
      </c>
      <c r="CN88" s="25" t="str">
        <f t="shared" si="430"/>
        <v xml:space="preserve"> </v>
      </c>
      <c r="CO88" s="33"/>
      <c r="CP88" s="33"/>
      <c r="CQ88" s="33"/>
      <c r="CR88" s="25" t="str">
        <f t="shared" si="404"/>
        <v xml:space="preserve"> </v>
      </c>
      <c r="CS88" s="25" t="str">
        <f t="shared" si="405"/>
        <v xml:space="preserve"> </v>
      </c>
      <c r="CT88" s="33"/>
      <c r="CU88" s="33"/>
      <c r="CV88" s="33"/>
      <c r="CW88" s="25" t="str">
        <f t="shared" si="431"/>
        <v xml:space="preserve"> </v>
      </c>
      <c r="CX88" s="25" t="str">
        <f t="shared" si="432"/>
        <v xml:space="preserve"> </v>
      </c>
      <c r="CY88" s="33"/>
      <c r="CZ88" s="33"/>
      <c r="DA88" s="33"/>
      <c r="DB88" s="25" t="str">
        <f t="shared" si="406"/>
        <v xml:space="preserve"> </v>
      </c>
      <c r="DC88" s="25" t="str">
        <f t="shared" si="407"/>
        <v xml:space="preserve"> </v>
      </c>
      <c r="DD88" s="33"/>
      <c r="DE88" s="33"/>
      <c r="DF88" s="33"/>
      <c r="DG88" s="25" t="str">
        <f t="shared" si="408"/>
        <v xml:space="preserve"> </v>
      </c>
      <c r="DH88" s="25" t="str">
        <f t="shared" si="409"/>
        <v xml:space="preserve"> </v>
      </c>
      <c r="DI88" s="33"/>
      <c r="DJ88" s="33"/>
      <c r="DK88" s="25" t="str">
        <f t="shared" si="410"/>
        <v xml:space="preserve"> </v>
      </c>
      <c r="DL88" s="33"/>
      <c r="DM88" s="33"/>
      <c r="DN88" s="33"/>
      <c r="DO88" s="25" t="str">
        <f t="shared" si="411"/>
        <v xml:space="preserve"> </v>
      </c>
      <c r="DP88" s="25" t="str">
        <f>IF(DM88=0," ",IF(DM88/DN88*100&gt;200,"св.200",DM88/DN88))</f>
        <v xml:space="preserve"> </v>
      </c>
      <c r="DQ88" s="33"/>
      <c r="DR88" s="33"/>
      <c r="DS88" s="33"/>
      <c r="DT88" s="25" t="str">
        <f t="shared" si="537"/>
        <v xml:space="preserve"> </v>
      </c>
      <c r="DU88" s="25" t="str">
        <f>IF(DR88=0," ",IF(DR88/DS88*100&gt;200,"св.200",DR88/DS88))</f>
        <v xml:space="preserve"> </v>
      </c>
    </row>
    <row r="89" spans="1:125" s="16" customFormat="1" ht="16.5" hidden="1" customHeight="1" outlineLevel="1">
      <c r="A89" s="15">
        <f t="shared" si="554"/>
        <v>71</v>
      </c>
      <c r="B89" s="8" t="s">
        <v>89</v>
      </c>
      <c r="C89" s="24">
        <f t="shared" si="544"/>
        <v>765474</v>
      </c>
      <c r="D89" s="24">
        <f t="shared" si="544"/>
        <v>181990.95</v>
      </c>
      <c r="E89" s="24">
        <f t="shared" si="545"/>
        <v>124817</v>
      </c>
      <c r="F89" s="25">
        <f t="shared" si="415"/>
        <v>0.23774935530142111</v>
      </c>
      <c r="G89" s="25">
        <f t="shared" si="416"/>
        <v>1.4580622030652877</v>
      </c>
      <c r="H89" s="14">
        <f t="shared" si="546"/>
        <v>418800</v>
      </c>
      <c r="I89" s="21">
        <f t="shared" si="546"/>
        <v>23358.2</v>
      </c>
      <c r="J89" s="14">
        <f t="shared" si="546"/>
        <v>24923.82</v>
      </c>
      <c r="K89" s="25">
        <f t="shared" si="374"/>
        <v>5.577411652340019E-2</v>
      </c>
      <c r="L89" s="25">
        <f t="shared" si="375"/>
        <v>0.93718378643402178</v>
      </c>
      <c r="M89" s="33">
        <v>60800</v>
      </c>
      <c r="N89" s="33">
        <v>12063.72</v>
      </c>
      <c r="O89" s="33">
        <v>13686.73</v>
      </c>
      <c r="P89" s="25">
        <f t="shared" si="376"/>
        <v>0.19841644736842104</v>
      </c>
      <c r="Q89" s="25">
        <f t="shared" si="377"/>
        <v>0.8814172559844462</v>
      </c>
      <c r="R89" s="33"/>
      <c r="S89" s="33"/>
      <c r="T89" s="33"/>
      <c r="U89" s="25" t="str">
        <f t="shared" si="378"/>
        <v xml:space="preserve"> </v>
      </c>
      <c r="V89" s="25" t="str">
        <f t="shared" si="555"/>
        <v xml:space="preserve"> </v>
      </c>
      <c r="W89" s="33"/>
      <c r="X89" s="33"/>
      <c r="Y89" s="33"/>
      <c r="Z89" s="25" t="str">
        <f t="shared" si="380"/>
        <v xml:space="preserve"> </v>
      </c>
      <c r="AA89" s="25" t="str">
        <f t="shared" si="381"/>
        <v xml:space="preserve"> </v>
      </c>
      <c r="AB89" s="33">
        <v>70000</v>
      </c>
      <c r="AC89" s="33">
        <v>244.62</v>
      </c>
      <c r="AD89" s="33">
        <v>110.15</v>
      </c>
      <c r="AE89" s="25">
        <f t="shared" si="382"/>
        <v>3.4945714285714285E-3</v>
      </c>
      <c r="AF89" s="25" t="str">
        <f t="shared" si="383"/>
        <v>св.200</v>
      </c>
      <c r="AG89" s="33">
        <v>278000</v>
      </c>
      <c r="AH89" s="33">
        <v>11049.86</v>
      </c>
      <c r="AI89" s="33">
        <v>10316.94</v>
      </c>
      <c r="AJ89" s="25">
        <f t="shared" si="384"/>
        <v>3.9747697841726617E-2</v>
      </c>
      <c r="AK89" s="25">
        <f t="shared" si="385"/>
        <v>1.0710404441627073</v>
      </c>
      <c r="AL89" s="33">
        <v>10000</v>
      </c>
      <c r="AM89" s="33"/>
      <c r="AN89" s="33">
        <v>810</v>
      </c>
      <c r="AO89" s="25" t="str">
        <f t="shared" si="547"/>
        <v xml:space="preserve"> </v>
      </c>
      <c r="AP89" s="25">
        <f t="shared" si="386"/>
        <v>0</v>
      </c>
      <c r="AQ89" s="53">
        <f t="shared" si="548"/>
        <v>346674</v>
      </c>
      <c r="AR89" s="53">
        <f t="shared" si="549"/>
        <v>158632.75</v>
      </c>
      <c r="AS89" s="53">
        <f t="shared" si="550"/>
        <v>99893.18</v>
      </c>
      <c r="AT89" s="25">
        <f>IF(AR89&lt;=0," ",IF(AQ89&lt;=0," ",IF(AR89/AQ89*100&gt;200,"СВ.200",AR89/AQ89)))</f>
        <v>0.45758479147556497</v>
      </c>
      <c r="AU89" s="25">
        <f t="shared" si="436"/>
        <v>1.588023827052057</v>
      </c>
      <c r="AV89" s="33"/>
      <c r="AW89" s="33"/>
      <c r="AX89" s="33"/>
      <c r="AY89" s="25" t="str">
        <f t="shared" si="388"/>
        <v xml:space="preserve"> </v>
      </c>
      <c r="AZ89" s="25" t="str">
        <f t="shared" si="389"/>
        <v xml:space="preserve"> </v>
      </c>
      <c r="BA89" s="33">
        <v>287238</v>
      </c>
      <c r="BB89" s="33">
        <v>94084.28</v>
      </c>
      <c r="BC89" s="33"/>
      <c r="BD89" s="25">
        <f t="shared" si="559"/>
        <v>0.32754816563268091</v>
      </c>
      <c r="BE89" s="25" t="str">
        <f t="shared" si="560"/>
        <v xml:space="preserve"> </v>
      </c>
      <c r="BF89" s="33">
        <v>49436</v>
      </c>
      <c r="BG89" s="33">
        <v>5448.53</v>
      </c>
      <c r="BH89" s="33">
        <v>2184.1999999999998</v>
      </c>
      <c r="BI89" s="25">
        <f t="shared" si="392"/>
        <v>0.11021381179707096</v>
      </c>
      <c r="BJ89" s="25" t="str">
        <f t="shared" si="393"/>
        <v>св.200</v>
      </c>
      <c r="BK89" s="33"/>
      <c r="BL89" s="33"/>
      <c r="BM89" s="33"/>
      <c r="BN89" s="25" t="str">
        <f t="shared" si="542"/>
        <v xml:space="preserve"> </v>
      </c>
      <c r="BO89" s="25" t="str">
        <f t="shared" si="395"/>
        <v xml:space="preserve"> </v>
      </c>
      <c r="BP89" s="33"/>
      <c r="BQ89" s="33"/>
      <c r="BR89" s="33"/>
      <c r="BS89" s="25" t="str">
        <f t="shared" si="396"/>
        <v xml:space="preserve"> </v>
      </c>
      <c r="BT89" s="25" t="str">
        <f t="shared" si="397"/>
        <v xml:space="preserve"> </v>
      </c>
      <c r="BU89" s="33">
        <v>10000</v>
      </c>
      <c r="BV89" s="33">
        <v>59099.94</v>
      </c>
      <c r="BW89" s="33">
        <v>50742.48</v>
      </c>
      <c r="BX89" s="25" t="str">
        <f t="shared" si="561"/>
        <v>СВ.200</v>
      </c>
      <c r="BY89" s="25">
        <f t="shared" si="562"/>
        <v>1.1647034200929871</v>
      </c>
      <c r="BZ89" s="33"/>
      <c r="CA89" s="33"/>
      <c r="CB89" s="33">
        <v>46966.5</v>
      </c>
      <c r="CC89" s="25" t="str">
        <f t="shared" si="487"/>
        <v xml:space="preserve"> </v>
      </c>
      <c r="CD89" s="25" t="str">
        <f>IF(CA89=0," ",IF(CA89/CB89*100&gt;200,"св.200",CA89/CB89))</f>
        <v xml:space="preserve"> </v>
      </c>
      <c r="CE89" s="24">
        <f t="shared" si="553"/>
        <v>0</v>
      </c>
      <c r="CF89" s="24">
        <f t="shared" si="553"/>
        <v>0</v>
      </c>
      <c r="CG89" s="24">
        <f t="shared" si="553"/>
        <v>0</v>
      </c>
      <c r="CH89" s="25" t="str">
        <f t="shared" si="402"/>
        <v xml:space="preserve"> </v>
      </c>
      <c r="CI89" s="25" t="str">
        <f t="shared" si="429"/>
        <v xml:space="preserve"> </v>
      </c>
      <c r="CJ89" s="33"/>
      <c r="CK89" s="33"/>
      <c r="CL89" s="33"/>
      <c r="CM89" s="25" t="str">
        <f t="shared" si="403"/>
        <v xml:space="preserve"> </v>
      </c>
      <c r="CN89" s="25" t="str">
        <f t="shared" si="430"/>
        <v xml:space="preserve"> </v>
      </c>
      <c r="CO89" s="33"/>
      <c r="CP89" s="33"/>
      <c r="CQ89" s="33"/>
      <c r="CR89" s="25" t="str">
        <f t="shared" si="404"/>
        <v xml:space="preserve"> </v>
      </c>
      <c r="CS89" s="25" t="str">
        <f t="shared" si="405"/>
        <v xml:space="preserve"> </v>
      </c>
      <c r="CT89" s="33"/>
      <c r="CU89" s="33"/>
      <c r="CV89" s="33"/>
      <c r="CW89" s="25" t="str">
        <f t="shared" si="431"/>
        <v xml:space="preserve"> </v>
      </c>
      <c r="CX89" s="25" t="str">
        <f t="shared" si="432"/>
        <v xml:space="preserve"> </v>
      </c>
      <c r="CY89" s="33"/>
      <c r="CZ89" s="33"/>
      <c r="DA89" s="33"/>
      <c r="DB89" s="25" t="str">
        <f t="shared" si="406"/>
        <v xml:space="preserve"> </v>
      </c>
      <c r="DC89" s="25" t="str">
        <f t="shared" si="407"/>
        <v xml:space="preserve"> </v>
      </c>
      <c r="DD89" s="33"/>
      <c r="DE89" s="33"/>
      <c r="DF89" s="33"/>
      <c r="DG89" s="25" t="str">
        <f t="shared" si="408"/>
        <v xml:space="preserve"> </v>
      </c>
      <c r="DH89" s="25" t="str">
        <f t="shared" si="409"/>
        <v xml:space="preserve"> </v>
      </c>
      <c r="DI89" s="33"/>
      <c r="DJ89" s="33"/>
      <c r="DK89" s="25" t="str">
        <f t="shared" si="410"/>
        <v xml:space="preserve"> </v>
      </c>
      <c r="DL89" s="33"/>
      <c r="DM89" s="33"/>
      <c r="DN89" s="33"/>
      <c r="DO89" s="25" t="str">
        <f t="shared" si="411"/>
        <v xml:space="preserve"> </v>
      </c>
      <c r="DP89" s="25" t="str">
        <f t="shared" si="412"/>
        <v xml:space="preserve"> </v>
      </c>
      <c r="DQ89" s="33"/>
      <c r="DR89" s="33"/>
      <c r="DS89" s="33"/>
      <c r="DT89" s="25" t="str">
        <f t="shared" si="537"/>
        <v xml:space="preserve"> </v>
      </c>
      <c r="DU89" s="25" t="str">
        <f t="shared" ref="DU89:DU100" si="563">IF(DS89=0," ",IF(DR89/DS89*100&gt;200,"св.200",DR89/DS89))</f>
        <v xml:space="preserve"> </v>
      </c>
    </row>
    <row r="90" spans="1:125" s="18" customFormat="1" ht="15.75" hidden="1">
      <c r="A90" s="17"/>
      <c r="B90" s="7" t="s">
        <v>135</v>
      </c>
      <c r="C90" s="28">
        <f>SUM(C91:C95)</f>
        <v>50228509.899999999</v>
      </c>
      <c r="D90" s="28">
        <f t="shared" ref="D90:E90" si="564">SUM(D91:D95)</f>
        <v>9410982.6900000013</v>
      </c>
      <c r="E90" s="28">
        <f t="shared" si="564"/>
        <v>9785052.7899999991</v>
      </c>
      <c r="F90" s="23">
        <f t="shared" si="415"/>
        <v>0.18736336611889021</v>
      </c>
      <c r="G90" s="23">
        <f t="shared" si="416"/>
        <v>0.96177127420484787</v>
      </c>
      <c r="H90" s="22">
        <f t="shared" ref="H90:J90" si="565">SUM(H91:H95)</f>
        <v>48564703.899999999</v>
      </c>
      <c r="I90" s="43">
        <f>SUM(I91:I95)</f>
        <v>9166885.8199999984</v>
      </c>
      <c r="J90" s="22">
        <f t="shared" si="565"/>
        <v>9185197.4100000001</v>
      </c>
      <c r="K90" s="23">
        <f t="shared" si="374"/>
        <v>0.18875613529685287</v>
      </c>
      <c r="L90" s="23">
        <f t="shared" si="375"/>
        <v>0.99800640212914038</v>
      </c>
      <c r="M90" s="22">
        <f>SUM(M91:M95)</f>
        <v>41173600</v>
      </c>
      <c r="N90" s="22">
        <f>SUM(N91:N95)</f>
        <v>8003091.6500000004</v>
      </c>
      <c r="O90" s="56">
        <f>SUM(O91:O95)</f>
        <v>7942070.6100000003</v>
      </c>
      <c r="P90" s="23">
        <f t="shared" si="376"/>
        <v>0.19437434788310956</v>
      </c>
      <c r="Q90" s="23">
        <f t="shared" si="377"/>
        <v>1.0076832658630821</v>
      </c>
      <c r="R90" s="56">
        <f>SUM(R91:R95)</f>
        <v>1902303.9</v>
      </c>
      <c r="S90" s="56">
        <f>SUM(S91:S95)</f>
        <v>490606.05</v>
      </c>
      <c r="T90" s="56">
        <f>SUM(T91:T95)</f>
        <v>408266.37</v>
      </c>
      <c r="U90" s="23">
        <f t="shared" si="378"/>
        <v>0.25790098522113108</v>
      </c>
      <c r="V90" s="23">
        <f t="shared" si="379"/>
        <v>1.2016812700002697</v>
      </c>
      <c r="W90" s="56">
        <f>SUM(W91:W95)</f>
        <v>125800</v>
      </c>
      <c r="X90" s="56">
        <f>SUM(X91:X95)</f>
        <v>24240.7</v>
      </c>
      <c r="Y90" s="56">
        <f>SUM(Y91:Y95)</f>
        <v>54718.8</v>
      </c>
      <c r="Z90" s="23">
        <f t="shared" si="380"/>
        <v>0.19269236883942767</v>
      </c>
      <c r="AA90" s="23">
        <f t="shared" si="381"/>
        <v>0.44300496355914237</v>
      </c>
      <c r="AB90" s="56">
        <f>SUM(AB91:AB95)</f>
        <v>1163000</v>
      </c>
      <c r="AC90" s="56">
        <f>SUM(AC91:AC95)</f>
        <v>94103.709999999992</v>
      </c>
      <c r="AD90" s="56">
        <f>SUM(AD91:AD95)</f>
        <v>162994.39000000001</v>
      </c>
      <c r="AE90" s="23">
        <f t="shared" si="382"/>
        <v>8.0914625967325876E-2</v>
      </c>
      <c r="AF90" s="23">
        <f t="shared" si="383"/>
        <v>0.57734324475830112</v>
      </c>
      <c r="AG90" s="56">
        <f>SUM(AG91:AG95)</f>
        <v>4200000</v>
      </c>
      <c r="AH90" s="56">
        <f>SUM(AH91:AH95)</f>
        <v>554843.71000000008</v>
      </c>
      <c r="AI90" s="56">
        <f>SUM(AI91:AI95)</f>
        <v>617147.24</v>
      </c>
      <c r="AJ90" s="23">
        <f t="shared" si="384"/>
        <v>0.13210564523809526</v>
      </c>
      <c r="AK90" s="23">
        <f>IF(AI90=0," ",IF(AH90/AI90*100&gt;200,"св.200",AH90/AI90))</f>
        <v>0.89904592297941754</v>
      </c>
      <c r="AL90" s="56">
        <f>SUM(AL91:AL95)</f>
        <v>0</v>
      </c>
      <c r="AM90" s="56">
        <f>SUM(AM91:AM95)</f>
        <v>0</v>
      </c>
      <c r="AN90" s="56">
        <f>SUM(AN91:AN95)</f>
        <v>0</v>
      </c>
      <c r="AO90" s="23" t="str">
        <f t="shared" si="547"/>
        <v xml:space="preserve"> </v>
      </c>
      <c r="AP90" s="23" t="str">
        <f t="shared" si="386"/>
        <v xml:space="preserve"> </v>
      </c>
      <c r="AQ90" s="56">
        <f>SUM(AQ91:AQ95)</f>
        <v>1663806</v>
      </c>
      <c r="AR90" s="56">
        <f t="shared" ref="AR90:AS90" si="566">SUM(AR91:AR95)</f>
        <v>244096.87000000002</v>
      </c>
      <c r="AS90" s="56">
        <f t="shared" si="566"/>
        <v>599855.38</v>
      </c>
      <c r="AT90" s="23">
        <f t="shared" si="421"/>
        <v>0.14670993493231785</v>
      </c>
      <c r="AU90" s="23">
        <f t="shared" si="436"/>
        <v>0.40692619944493957</v>
      </c>
      <c r="AV90" s="56">
        <f>SUM(AV91:AV95)</f>
        <v>455000</v>
      </c>
      <c r="AW90" s="56">
        <f>SUM(AW91:AW95)</f>
        <v>39200.269999999997</v>
      </c>
      <c r="AX90" s="56">
        <f>SUM(AX91:AX95)</f>
        <v>23024.16</v>
      </c>
      <c r="AY90" s="23">
        <f t="shared" si="388"/>
        <v>8.6154439560439555E-2</v>
      </c>
      <c r="AZ90" s="23">
        <f t="shared" si="389"/>
        <v>1.702571125287524</v>
      </c>
      <c r="BA90" s="56">
        <f>SUM(BA91:BA95)</f>
        <v>300265</v>
      </c>
      <c r="BB90" s="56">
        <f>SUM(BB91:BB95)</f>
        <v>13600</v>
      </c>
      <c r="BC90" s="56">
        <f>SUM(BC91:BC95)</f>
        <v>550</v>
      </c>
      <c r="BD90" s="23">
        <f t="shared" si="390"/>
        <v>4.529332423026327E-2</v>
      </c>
      <c r="BE90" s="23" t="str">
        <f t="shared" si="391"/>
        <v>св.200</v>
      </c>
      <c r="BF90" s="56">
        <f>SUM(BF91:BF95)</f>
        <v>50000</v>
      </c>
      <c r="BG90" s="56">
        <f>SUM(BG91:BG95)</f>
        <v>12618</v>
      </c>
      <c r="BH90" s="56">
        <f>SUM(BH91:BH95)</f>
        <v>4206</v>
      </c>
      <c r="BI90" s="23">
        <f t="shared" si="392"/>
        <v>0.25235999999999997</v>
      </c>
      <c r="BJ90" s="23" t="str">
        <f t="shared" si="393"/>
        <v>св.200</v>
      </c>
      <c r="BK90" s="56">
        <f>SUM(BK91:BK95)</f>
        <v>172000</v>
      </c>
      <c r="BL90" s="56">
        <f>SUM(BL91:BL95)</f>
        <v>57051.6</v>
      </c>
      <c r="BM90" s="56">
        <f>SUM(BM91:BM95)</f>
        <v>42788.7</v>
      </c>
      <c r="BN90" s="23">
        <f t="shared" si="542"/>
        <v>0.3316953488372093</v>
      </c>
      <c r="BO90" s="23">
        <f>IF(BL90=0," ",IF(BL90/BM90*100&gt;200,"св.200",BL90/BM90))</f>
        <v>1.3333333333333335</v>
      </c>
      <c r="BP90" s="56">
        <f>SUM(BP91:BP95)</f>
        <v>150000</v>
      </c>
      <c r="BQ90" s="56">
        <f>SUM(BQ91:BQ95)</f>
        <v>5779.16</v>
      </c>
      <c r="BR90" s="56">
        <f>SUM(BR91:BR95)</f>
        <v>100000</v>
      </c>
      <c r="BS90" s="23">
        <f t="shared" si="396"/>
        <v>3.8527733333333335E-2</v>
      </c>
      <c r="BT90" s="23">
        <f>IF(BQ90=0," ",IF(BQ90/BR90*100&gt;200,"св.200",BQ90/BR90))</f>
        <v>5.7791599999999999E-2</v>
      </c>
      <c r="BU90" s="56">
        <f>SUM(BU91:BU95)</f>
        <v>110000</v>
      </c>
      <c r="BV90" s="56">
        <f>SUM(BV91:BV95)</f>
        <v>10754.79</v>
      </c>
      <c r="BW90" s="56">
        <f>SUM(BW91:BW95)</f>
        <v>11028.64</v>
      </c>
      <c r="BX90" s="23">
        <f t="shared" ref="BX90:BX121" si="567">IF(BV90&lt;=0," ",IF(BU90&lt;=0," ",IF(BV90/BU90*100&gt;200,"СВ.200",BV90/BU90)))</f>
        <v>9.7770818181818195E-2</v>
      </c>
      <c r="BY90" s="23">
        <f t="shared" si="399"/>
        <v>0.97516919583919703</v>
      </c>
      <c r="BZ90" s="56">
        <f>SUM(BZ91:BZ95)</f>
        <v>0</v>
      </c>
      <c r="CA90" s="56">
        <f>SUM(CA91:CA95)</f>
        <v>0</v>
      </c>
      <c r="CB90" s="56">
        <f>SUM(CB91:CB95)</f>
        <v>177218</v>
      </c>
      <c r="CC90" s="23" t="str">
        <f t="shared" si="487"/>
        <v xml:space="preserve"> </v>
      </c>
      <c r="CD90" s="23">
        <f t="shared" si="400"/>
        <v>0</v>
      </c>
      <c r="CE90" s="28">
        <f>SUM(CE91:CE95)</f>
        <v>85000</v>
      </c>
      <c r="CF90" s="28">
        <f t="shared" ref="CF90:CG90" si="568">SUM(CF91:CF95)</f>
        <v>77341</v>
      </c>
      <c r="CG90" s="28">
        <f t="shared" si="568"/>
        <v>229439.88</v>
      </c>
      <c r="CH90" s="23">
        <f t="shared" si="402"/>
        <v>0.90989411764705885</v>
      </c>
      <c r="CI90" s="23">
        <f t="shared" si="429"/>
        <v>0.33708612469636928</v>
      </c>
      <c r="CJ90" s="56">
        <f>SUM(CJ91:CJ95)</f>
        <v>25000</v>
      </c>
      <c r="CK90" s="56">
        <f>SUM(CK91:CK95)</f>
        <v>17621.22</v>
      </c>
      <c r="CL90" s="56">
        <f>SUM(CL91:CL95)</f>
        <v>193939.88</v>
      </c>
      <c r="CM90" s="23">
        <f t="shared" si="403"/>
        <v>0.70484880000000005</v>
      </c>
      <c r="CN90" s="23">
        <f>IF(CK90=0," ",IF(CK90/CL90*100&gt;200,"св.200",CK90/CL90))</f>
        <v>9.0859187909160311E-2</v>
      </c>
      <c r="CO90" s="56">
        <f>SUM(CO91:CO95)</f>
        <v>60000</v>
      </c>
      <c r="CP90" s="56">
        <f>SUM(CP91:CP95)</f>
        <v>59719.78</v>
      </c>
      <c r="CQ90" s="56">
        <f>SUM(CQ91:CQ95)</f>
        <v>35500</v>
      </c>
      <c r="CR90" s="23">
        <f t="shared" si="404"/>
        <v>0.99532966666666667</v>
      </c>
      <c r="CS90" s="23">
        <f t="shared" si="405"/>
        <v>1.6822473239436619</v>
      </c>
      <c r="CT90" s="56">
        <f>SUM(CT91:CT95)</f>
        <v>0</v>
      </c>
      <c r="CU90" s="56">
        <f>SUM(CU91:CU95)</f>
        <v>0</v>
      </c>
      <c r="CV90" s="56">
        <f>SUM(CV91:CV95)</f>
        <v>0</v>
      </c>
      <c r="CW90" s="45" t="str">
        <f t="shared" si="431"/>
        <v xml:space="preserve"> </v>
      </c>
      <c r="CX90" s="45" t="str">
        <f t="shared" si="432"/>
        <v xml:space="preserve"> </v>
      </c>
      <c r="CY90" s="56">
        <f>SUM(CY91:CY95)</f>
        <v>0</v>
      </c>
      <c r="CZ90" s="56">
        <f>SUM(CZ91:CZ95)</f>
        <v>0</v>
      </c>
      <c r="DA90" s="56">
        <f>SUM(DA91:DA95)</f>
        <v>0</v>
      </c>
      <c r="DB90" s="23" t="str">
        <f t="shared" si="406"/>
        <v xml:space="preserve"> </v>
      </c>
      <c r="DC90" s="23" t="str">
        <f t="shared" si="407"/>
        <v xml:space="preserve"> </v>
      </c>
      <c r="DD90" s="56">
        <f>SUM(DD91:DD95)</f>
        <v>0</v>
      </c>
      <c r="DE90" s="56">
        <f>SUM(DE91:DE95)</f>
        <v>17150</v>
      </c>
      <c r="DF90" s="56">
        <f>SUM(DF91:DF95)</f>
        <v>0</v>
      </c>
      <c r="DG90" s="23" t="str">
        <f t="shared" si="408"/>
        <v xml:space="preserve"> </v>
      </c>
      <c r="DH90" s="23" t="str">
        <f t="shared" si="409"/>
        <v xml:space="preserve"> </v>
      </c>
      <c r="DI90" s="56">
        <f>SUM(DI91:DI95)</f>
        <v>10602.05</v>
      </c>
      <c r="DJ90" s="56">
        <f>SUM(DJ91:DJ95)</f>
        <v>0</v>
      </c>
      <c r="DK90" s="23" t="str">
        <f t="shared" si="410"/>
        <v xml:space="preserve"> </v>
      </c>
      <c r="DL90" s="56">
        <f>SUM(DL91:DL95)</f>
        <v>0</v>
      </c>
      <c r="DM90" s="56">
        <f>SUM(DM91:DM95)</f>
        <v>0</v>
      </c>
      <c r="DN90" s="56">
        <f>SUM(DN91:DN95)</f>
        <v>11600</v>
      </c>
      <c r="DO90" s="23" t="str">
        <f t="shared" si="411"/>
        <v xml:space="preserve"> </v>
      </c>
      <c r="DP90" s="23">
        <f t="shared" si="412"/>
        <v>0</v>
      </c>
      <c r="DQ90" s="56">
        <f>SUM(DQ91:DQ95)</f>
        <v>341541</v>
      </c>
      <c r="DR90" s="56">
        <f>SUM(DR91:DR95)</f>
        <v>0</v>
      </c>
      <c r="DS90" s="56">
        <f>SUM(DS91:DS95)</f>
        <v>0</v>
      </c>
      <c r="DT90" s="23" t="str">
        <f t="shared" si="537"/>
        <v xml:space="preserve"> </v>
      </c>
      <c r="DU90" s="23" t="str">
        <f t="shared" si="563"/>
        <v xml:space="preserve"> </v>
      </c>
    </row>
    <row r="91" spans="1:125" s="16" customFormat="1" ht="15.75" hidden="1" customHeight="1" outlineLevel="1">
      <c r="A91" s="15">
        <v>72</v>
      </c>
      <c r="B91" s="8" t="s">
        <v>64</v>
      </c>
      <c r="C91" s="24">
        <f t="shared" ref="C91:D95" si="569">H91+AQ91</f>
        <v>46688603.899999999</v>
      </c>
      <c r="D91" s="24">
        <f t="shared" si="569"/>
        <v>9002034.7400000002</v>
      </c>
      <c r="E91" s="24">
        <f t="shared" ref="E91:E95" si="570">J91+AS91</f>
        <v>9070942.1799999997</v>
      </c>
      <c r="F91" s="25">
        <f t="shared" si="415"/>
        <v>0.19281010756459996</v>
      </c>
      <c r="G91" s="25">
        <f t="shared" si="416"/>
        <v>0.99240349694302654</v>
      </c>
      <c r="H91" s="14">
        <f t="shared" ref="H91:J95" si="571">W91++AG91+M91+AB91+AL91+R91</f>
        <v>45818103.899999999</v>
      </c>
      <c r="I91" s="21">
        <f t="shared" si="571"/>
        <v>8871780.4399999995</v>
      </c>
      <c r="J91" s="14">
        <f t="shared" si="571"/>
        <v>8711189.4399999995</v>
      </c>
      <c r="K91" s="25">
        <f t="shared" si="374"/>
        <v>0.19363045793782838</v>
      </c>
      <c r="L91" s="25">
        <f t="shared" si="375"/>
        <v>1.0184350255617907</v>
      </c>
      <c r="M91" s="33">
        <v>40325800</v>
      </c>
      <c r="N91" s="33">
        <v>7819537.4299999997</v>
      </c>
      <c r="O91" s="33">
        <v>7763111.0800000001</v>
      </c>
      <c r="P91" s="25">
        <f t="shared" si="376"/>
        <v>0.19390904656572219</v>
      </c>
      <c r="Q91" s="25">
        <f t="shared" si="377"/>
        <v>1.0072685228149536</v>
      </c>
      <c r="R91" s="33">
        <v>1902303.9</v>
      </c>
      <c r="S91" s="33">
        <v>490606.05</v>
      </c>
      <c r="T91" s="33">
        <v>408266.37</v>
      </c>
      <c r="U91" s="25">
        <f t="shared" si="378"/>
        <v>0.25790098522113108</v>
      </c>
      <c r="V91" s="25">
        <f t="shared" si="379"/>
        <v>1.2016812700002697</v>
      </c>
      <c r="W91" s="33"/>
      <c r="X91" s="33">
        <v>556</v>
      </c>
      <c r="Y91" s="33">
        <v>364.5</v>
      </c>
      <c r="Z91" s="25" t="str">
        <f t="shared" si="380"/>
        <v xml:space="preserve"> </v>
      </c>
      <c r="AA91" s="25">
        <f t="shared" ref="AA91:AA92" si="572">IF(Y91=0," ",IF(X91/Y91*100&gt;200,"св.200",X91/Y91))</f>
        <v>1.5253772290809329</v>
      </c>
      <c r="AB91" s="33">
        <v>920000</v>
      </c>
      <c r="AC91" s="33">
        <v>67731.47</v>
      </c>
      <c r="AD91" s="33">
        <v>156517.15</v>
      </c>
      <c r="AE91" s="25">
        <f t="shared" si="382"/>
        <v>7.3621163043478266E-2</v>
      </c>
      <c r="AF91" s="25">
        <f>IF(AC91&lt;=0," ",IF(AC91/AD91*100&gt;200,"св.200",AC91/AD91))</f>
        <v>0.43274152385217851</v>
      </c>
      <c r="AG91" s="33">
        <v>2670000</v>
      </c>
      <c r="AH91" s="33">
        <v>493349.49</v>
      </c>
      <c r="AI91" s="33">
        <v>382930.34</v>
      </c>
      <c r="AJ91" s="25">
        <f>IF(AH91&lt;=0," ",IF(AG91&lt;=0," ",IF(AH91/AG91*100&gt;200,"СВ.200",AH91/AG91)))</f>
        <v>0.18477508988764044</v>
      </c>
      <c r="AK91" s="25">
        <f t="shared" si="385"/>
        <v>1.2883530983729312</v>
      </c>
      <c r="AL91" s="33"/>
      <c r="AM91" s="33"/>
      <c r="AN91" s="33"/>
      <c r="AO91" s="25" t="str">
        <f t="shared" si="547"/>
        <v xml:space="preserve"> </v>
      </c>
      <c r="AP91" s="25" t="str">
        <f>IF(AN91=0," ",IF(AM91/AN91*100&gt;200,"св.200",AM91/AN91))</f>
        <v xml:space="preserve"> </v>
      </c>
      <c r="AQ91" s="53">
        <f t="shared" ref="AQ91:AQ95" si="573">AV91+BA91+BF91+BK91+BP91+BU91+BZ91+CE91+CY91+DD91+DL91+CT91+DQ91</f>
        <v>870500</v>
      </c>
      <c r="AR91" s="53">
        <f t="shared" ref="AR91:AR95" si="574">AW91+BB91+BG91+BL91+BQ91+BV91+CA91+CF91+CZ91+DE91+DM91+CU91+DI91+DR91</f>
        <v>130254.3</v>
      </c>
      <c r="AS91" s="53">
        <f t="shared" ref="AS91:AS95" si="575">AX91+BC91+BH91+BM91+BR91+BW91+CB91+CG91+DA91+DF91+DN91+CV91+DJ91</f>
        <v>359752.74</v>
      </c>
      <c r="AT91" s="25">
        <f t="shared" si="421"/>
        <v>0.14963159103963239</v>
      </c>
      <c r="AU91" s="25">
        <f t="shared" si="436"/>
        <v>0.36206617912069272</v>
      </c>
      <c r="AV91" s="33">
        <v>455000</v>
      </c>
      <c r="AW91" s="33">
        <v>39200.269999999997</v>
      </c>
      <c r="AX91" s="33">
        <v>23024.16</v>
      </c>
      <c r="AY91" s="25">
        <f t="shared" si="388"/>
        <v>8.6154439560439555E-2</v>
      </c>
      <c r="AZ91" s="25">
        <f t="shared" si="389"/>
        <v>1.702571125287524</v>
      </c>
      <c r="BA91" s="33"/>
      <c r="BB91" s="33"/>
      <c r="BC91" s="33"/>
      <c r="BD91" s="25" t="str">
        <f t="shared" si="390"/>
        <v xml:space="preserve"> </v>
      </c>
      <c r="BE91" s="25" t="str">
        <f t="shared" si="391"/>
        <v xml:space="preserve"> </v>
      </c>
      <c r="BF91" s="33"/>
      <c r="BG91" s="33"/>
      <c r="BH91" s="33"/>
      <c r="BI91" s="25" t="str">
        <f t="shared" si="392"/>
        <v xml:space="preserve"> </v>
      </c>
      <c r="BJ91" s="25" t="str">
        <f>IF(BG91=0," ",IF(BG91/BH91*100&gt;200,"св.200",BG91/BH91))</f>
        <v xml:space="preserve"> </v>
      </c>
      <c r="BK91" s="33">
        <v>172000</v>
      </c>
      <c r="BL91" s="33">
        <v>57051.6</v>
      </c>
      <c r="BM91" s="33">
        <v>42788.7</v>
      </c>
      <c r="BN91" s="25">
        <f t="shared" si="542"/>
        <v>0.3316953488372093</v>
      </c>
      <c r="BO91" s="25">
        <f>IF(BL91=0," ",IF(BL91/BM91*100&gt;200,"св.200",BL91/BM91))</f>
        <v>1.3333333333333335</v>
      </c>
      <c r="BP91" s="33">
        <v>150000</v>
      </c>
      <c r="BQ91" s="33">
        <v>5779.16</v>
      </c>
      <c r="BR91" s="33">
        <v>100000</v>
      </c>
      <c r="BS91" s="25">
        <f t="shared" si="396"/>
        <v>3.8527733333333335E-2</v>
      </c>
      <c r="BT91" s="25">
        <f>IF(BQ91=0," ",IF(BQ91/BR91*100&gt;200,"св.200",BQ91/BR91))</f>
        <v>5.7791599999999999E-2</v>
      </c>
      <c r="BU91" s="33"/>
      <c r="BV91" s="33"/>
      <c r="BW91" s="33"/>
      <c r="BX91" s="25" t="str">
        <f t="shared" si="567"/>
        <v xml:space="preserve"> </v>
      </c>
      <c r="BY91" s="25" t="str">
        <f t="shared" si="399"/>
        <v xml:space="preserve"> </v>
      </c>
      <c r="BZ91" s="33"/>
      <c r="CA91" s="33"/>
      <c r="CB91" s="33"/>
      <c r="CC91" s="25" t="str">
        <f t="shared" si="487"/>
        <v xml:space="preserve"> </v>
      </c>
      <c r="CD91" s="25" t="str">
        <f>IF(CA91=0," ",IF(CA91/CB91*100&gt;200,"св.200",CA91/CB91))</f>
        <v xml:space="preserve"> </v>
      </c>
      <c r="CE91" s="24">
        <f t="shared" ref="CE91:CG95" si="576">CJ91+CO91</f>
        <v>25000</v>
      </c>
      <c r="CF91" s="24">
        <f t="shared" si="576"/>
        <v>17621.22</v>
      </c>
      <c r="CG91" s="24">
        <f t="shared" si="576"/>
        <v>193939.88</v>
      </c>
      <c r="CH91" s="35">
        <f t="shared" si="402"/>
        <v>0.70484880000000005</v>
      </c>
      <c r="CI91" s="25">
        <f t="shared" ref="CI91:CI94" si="577">IF(CF91=0," ",IF(CF91/CG91*100&gt;200,"св.200",CF91/CG91))</f>
        <v>9.0859187909160311E-2</v>
      </c>
      <c r="CJ91" s="33">
        <v>25000</v>
      </c>
      <c r="CK91" s="33">
        <v>17621.22</v>
      </c>
      <c r="CL91" s="33">
        <v>193939.88</v>
      </c>
      <c r="CM91" s="25">
        <f t="shared" si="403"/>
        <v>0.70484880000000005</v>
      </c>
      <c r="CN91" s="25">
        <f>IF(CK91=0," ",IF(CK91/CL91*100&gt;200,"св.200",CK91/CL91))</f>
        <v>9.0859187909160311E-2</v>
      </c>
      <c r="CO91" s="33"/>
      <c r="CP91" s="33"/>
      <c r="CQ91" s="33"/>
      <c r="CR91" s="25" t="str">
        <f t="shared" si="404"/>
        <v xml:space="preserve"> </v>
      </c>
      <c r="CS91" s="25" t="str">
        <f t="shared" si="405"/>
        <v xml:space="preserve"> </v>
      </c>
      <c r="CT91" s="33"/>
      <c r="CU91" s="33"/>
      <c r="CV91" s="33"/>
      <c r="CW91" s="25" t="str">
        <f t="shared" si="431"/>
        <v xml:space="preserve"> </v>
      </c>
      <c r="CX91" s="25" t="str">
        <f t="shared" si="432"/>
        <v xml:space="preserve"> </v>
      </c>
      <c r="CY91" s="33"/>
      <c r="CZ91" s="33"/>
      <c r="DA91" s="33"/>
      <c r="DB91" s="25" t="str">
        <f t="shared" si="406"/>
        <v xml:space="preserve"> </v>
      </c>
      <c r="DC91" s="25" t="str">
        <f t="shared" si="407"/>
        <v xml:space="preserve"> </v>
      </c>
      <c r="DD91" s="33"/>
      <c r="DE91" s="33"/>
      <c r="DF91" s="33"/>
      <c r="DG91" s="25" t="str">
        <f t="shared" si="408"/>
        <v xml:space="preserve"> </v>
      </c>
      <c r="DH91" s="25" t="str">
        <f t="shared" si="409"/>
        <v xml:space="preserve"> </v>
      </c>
      <c r="DI91" s="33">
        <v>10602.05</v>
      </c>
      <c r="DJ91" s="33"/>
      <c r="DK91" s="25" t="str">
        <f t="shared" si="410"/>
        <v xml:space="preserve"> </v>
      </c>
      <c r="DL91" s="33"/>
      <c r="DM91" s="33"/>
      <c r="DN91" s="33"/>
      <c r="DO91" s="25" t="str">
        <f t="shared" si="411"/>
        <v xml:space="preserve"> </v>
      </c>
      <c r="DP91" s="25" t="str">
        <f t="shared" si="412"/>
        <v xml:space="preserve"> </v>
      </c>
      <c r="DQ91" s="33">
        <v>68500</v>
      </c>
      <c r="DR91" s="33"/>
      <c r="DS91" s="33"/>
      <c r="DT91" s="25" t="str">
        <f t="shared" si="537"/>
        <v xml:space="preserve"> </v>
      </c>
      <c r="DU91" s="25" t="str">
        <f t="shared" si="563"/>
        <v xml:space="preserve"> </v>
      </c>
    </row>
    <row r="92" spans="1:125" s="16" customFormat="1" ht="15.75" hidden="1" customHeight="1" outlineLevel="1">
      <c r="A92" s="15">
        <f>A91+1</f>
        <v>73</v>
      </c>
      <c r="B92" s="8" t="s">
        <v>98</v>
      </c>
      <c r="C92" s="24">
        <f t="shared" si="569"/>
        <v>342800</v>
      </c>
      <c r="D92" s="24">
        <f t="shared" si="569"/>
        <v>41904.129999999997</v>
      </c>
      <c r="E92" s="24">
        <f t="shared" si="570"/>
        <v>75883.48</v>
      </c>
      <c r="F92" s="25">
        <f t="shared" si="415"/>
        <v>0.12224075262543757</v>
      </c>
      <c r="G92" s="25">
        <f t="shared" si="416"/>
        <v>0.55221676707499445</v>
      </c>
      <c r="H92" s="14">
        <f t="shared" si="571"/>
        <v>333800</v>
      </c>
      <c r="I92" s="21">
        <f t="shared" si="571"/>
        <v>40872.85</v>
      </c>
      <c r="J92" s="14">
        <f t="shared" si="571"/>
        <v>40270.499999999993</v>
      </c>
      <c r="K92" s="25">
        <f t="shared" si="374"/>
        <v>0.12244712402636308</v>
      </c>
      <c r="L92" s="25">
        <f t="shared" si="375"/>
        <v>1.0149575992351723</v>
      </c>
      <c r="M92" s="33">
        <v>130800</v>
      </c>
      <c r="N92" s="33">
        <v>24751.73</v>
      </c>
      <c r="O92" s="33">
        <v>28429.57</v>
      </c>
      <c r="P92" s="25">
        <f t="shared" si="376"/>
        <v>0.18923340978593273</v>
      </c>
      <c r="Q92" s="25">
        <f t="shared" si="377"/>
        <v>0.87063328780561933</v>
      </c>
      <c r="R92" s="33"/>
      <c r="S92" s="33"/>
      <c r="T92" s="33"/>
      <c r="U92" s="25" t="str">
        <f t="shared" si="378"/>
        <v xml:space="preserve"> </v>
      </c>
      <c r="V92" s="25" t="str">
        <f t="shared" ref="V92:V95" si="578">IF(S92=0," ",IF(S92/T92*100&gt;200,"св.200",S92/T92))</f>
        <v xml:space="preserve"> </v>
      </c>
      <c r="W92" s="33"/>
      <c r="X92" s="33"/>
      <c r="Y92" s="33"/>
      <c r="Z92" s="25" t="str">
        <f t="shared" si="380"/>
        <v xml:space="preserve"> </v>
      </c>
      <c r="AA92" s="25" t="str">
        <f t="shared" si="572"/>
        <v xml:space="preserve"> </v>
      </c>
      <c r="AB92" s="33">
        <v>28000</v>
      </c>
      <c r="AC92" s="33">
        <v>7130.67</v>
      </c>
      <c r="AD92" s="33">
        <v>2662.88</v>
      </c>
      <c r="AE92" s="25">
        <f t="shared" si="382"/>
        <v>0.25466678571428569</v>
      </c>
      <c r="AF92" s="25" t="str">
        <f t="shared" ref="AF92" si="579">IF(AD92&lt;=0," ",IF(AC92/AD92*100&gt;200,"св.200",AC92/AD92))</f>
        <v>св.200</v>
      </c>
      <c r="AG92" s="33">
        <v>175000</v>
      </c>
      <c r="AH92" s="33">
        <v>8990.4500000000007</v>
      </c>
      <c r="AI92" s="33">
        <v>9178.0499999999993</v>
      </c>
      <c r="AJ92" s="25">
        <f t="shared" si="384"/>
        <v>5.1374000000000003E-2</v>
      </c>
      <c r="AK92" s="25">
        <f t="shared" si="385"/>
        <v>0.97955992830721139</v>
      </c>
      <c r="AL92" s="33"/>
      <c r="AM92" s="33"/>
      <c r="AN92" s="33"/>
      <c r="AO92" s="25" t="str">
        <f t="shared" si="547"/>
        <v xml:space="preserve"> </v>
      </c>
      <c r="AP92" s="25" t="str">
        <f>IF(AN92=0," ",IF(AM92/AN92*100&gt;200,"св.200",AM92/AN92))</f>
        <v xml:space="preserve"> </v>
      </c>
      <c r="AQ92" s="53">
        <f t="shared" si="573"/>
        <v>9000</v>
      </c>
      <c r="AR92" s="53">
        <f t="shared" si="574"/>
        <v>1031.28</v>
      </c>
      <c r="AS92" s="53">
        <f t="shared" si="575"/>
        <v>35612.980000000003</v>
      </c>
      <c r="AT92" s="25">
        <f t="shared" si="421"/>
        <v>0.11458666666666667</v>
      </c>
      <c r="AU92" s="25">
        <f t="shared" si="436"/>
        <v>2.8957981050729255E-2</v>
      </c>
      <c r="AV92" s="33"/>
      <c r="AW92" s="33"/>
      <c r="AX92" s="33"/>
      <c r="AY92" s="25" t="str">
        <f t="shared" si="388"/>
        <v xml:space="preserve"> </v>
      </c>
      <c r="AZ92" s="25" t="str">
        <f t="shared" si="389"/>
        <v xml:space="preserve"> </v>
      </c>
      <c r="BA92" s="33"/>
      <c r="BB92" s="33"/>
      <c r="BC92" s="33"/>
      <c r="BD92" s="25" t="str">
        <f t="shared" si="390"/>
        <v xml:space="preserve"> </v>
      </c>
      <c r="BE92" s="25" t="str">
        <f t="shared" si="391"/>
        <v xml:space="preserve"> </v>
      </c>
      <c r="BF92" s="33"/>
      <c r="BG92" s="33"/>
      <c r="BH92" s="33"/>
      <c r="BI92" s="25" t="str">
        <f t="shared" si="392"/>
        <v xml:space="preserve"> </v>
      </c>
      <c r="BJ92" s="25" t="str">
        <f t="shared" si="393"/>
        <v xml:space="preserve"> </v>
      </c>
      <c r="BK92" s="33"/>
      <c r="BL92" s="33"/>
      <c r="BM92" s="33"/>
      <c r="BN92" s="25" t="str">
        <f t="shared" si="542"/>
        <v xml:space="preserve"> </v>
      </c>
      <c r="BO92" s="25" t="str">
        <f t="shared" si="395"/>
        <v xml:space="preserve"> </v>
      </c>
      <c r="BP92" s="33"/>
      <c r="BQ92" s="33"/>
      <c r="BR92" s="33"/>
      <c r="BS92" s="25" t="str">
        <f t="shared" si="396"/>
        <v xml:space="preserve"> </v>
      </c>
      <c r="BT92" s="25" t="str">
        <f t="shared" si="397"/>
        <v xml:space="preserve"> </v>
      </c>
      <c r="BU92" s="33">
        <v>9000</v>
      </c>
      <c r="BV92" s="33">
        <v>1031.28</v>
      </c>
      <c r="BW92" s="33">
        <v>112.98</v>
      </c>
      <c r="BX92" s="25">
        <f t="shared" si="567"/>
        <v>0.11458666666666667</v>
      </c>
      <c r="BY92" s="25" t="str">
        <f t="shared" si="399"/>
        <v>св.200</v>
      </c>
      <c r="BZ92" s="33"/>
      <c r="CA92" s="33"/>
      <c r="CB92" s="33"/>
      <c r="CC92" s="25" t="str">
        <f t="shared" si="487"/>
        <v xml:space="preserve"> </v>
      </c>
      <c r="CD92" s="25" t="str">
        <f t="shared" si="400"/>
        <v xml:space="preserve"> </v>
      </c>
      <c r="CE92" s="24">
        <f t="shared" si="576"/>
        <v>0</v>
      </c>
      <c r="CF92" s="24">
        <f t="shared" si="576"/>
        <v>0</v>
      </c>
      <c r="CG92" s="24">
        <f t="shared" si="576"/>
        <v>35500</v>
      </c>
      <c r="CH92" s="35" t="str">
        <f t="shared" si="402"/>
        <v xml:space="preserve"> </v>
      </c>
      <c r="CI92" s="25" t="str">
        <f t="shared" si="577"/>
        <v xml:space="preserve"> </v>
      </c>
      <c r="CJ92" s="33"/>
      <c r="CK92" s="33"/>
      <c r="CL92" s="33">
        <v>0</v>
      </c>
      <c r="CM92" s="25" t="str">
        <f t="shared" si="403"/>
        <v xml:space="preserve"> </v>
      </c>
      <c r="CN92" s="25" t="str">
        <f t="shared" si="430"/>
        <v xml:space="preserve"> </v>
      </c>
      <c r="CO92" s="33"/>
      <c r="CP92" s="33"/>
      <c r="CQ92" s="33">
        <v>35500</v>
      </c>
      <c r="CR92" s="25" t="str">
        <f>IF(CP92&lt;=0," ",IF(CO92&lt;=0," ",IF(CP92/CO92*100&gt;200,"СВ.200",CP92/CO92)))</f>
        <v xml:space="preserve"> </v>
      </c>
      <c r="CS92" s="25">
        <f>IF(CQ92=0," ",IF(CP92/CQ92*100&gt;200,"св.200",CP92/CQ92))</f>
        <v>0</v>
      </c>
      <c r="CT92" s="33"/>
      <c r="CU92" s="33"/>
      <c r="CV92" s="33"/>
      <c r="CW92" s="25" t="str">
        <f t="shared" si="431"/>
        <v xml:space="preserve"> </v>
      </c>
      <c r="CX92" s="25" t="str">
        <f t="shared" si="432"/>
        <v xml:space="preserve"> </v>
      </c>
      <c r="CY92" s="33"/>
      <c r="CZ92" s="33"/>
      <c r="DA92" s="33"/>
      <c r="DB92" s="25" t="str">
        <f t="shared" si="406"/>
        <v xml:space="preserve"> </v>
      </c>
      <c r="DC92" s="25" t="str">
        <f t="shared" si="407"/>
        <v xml:space="preserve"> </v>
      </c>
      <c r="DD92" s="33"/>
      <c r="DE92" s="33"/>
      <c r="DF92" s="33"/>
      <c r="DG92" s="25" t="str">
        <f t="shared" si="408"/>
        <v xml:space="preserve"> </v>
      </c>
      <c r="DH92" s="25" t="str">
        <f t="shared" si="409"/>
        <v xml:space="preserve"> </v>
      </c>
      <c r="DI92" s="33"/>
      <c r="DJ92" s="33"/>
      <c r="DK92" s="25" t="str">
        <f t="shared" si="410"/>
        <v xml:space="preserve"> </v>
      </c>
      <c r="DL92" s="33"/>
      <c r="DM92" s="33"/>
      <c r="DN92" s="33"/>
      <c r="DO92" s="25" t="str">
        <f t="shared" si="411"/>
        <v xml:space="preserve"> </v>
      </c>
      <c r="DP92" s="25" t="str">
        <f t="shared" si="412"/>
        <v xml:space="preserve"> </v>
      </c>
      <c r="DQ92" s="33"/>
      <c r="DR92" s="33"/>
      <c r="DS92" s="33"/>
      <c r="DT92" s="25" t="str">
        <f t="shared" si="537"/>
        <v xml:space="preserve"> </v>
      </c>
      <c r="DU92" s="25" t="str">
        <f t="shared" si="563"/>
        <v xml:space="preserve"> </v>
      </c>
    </row>
    <row r="93" spans="1:125" s="16" customFormat="1" ht="16.5" hidden="1" customHeight="1" outlineLevel="1">
      <c r="A93" s="15">
        <f t="shared" ref="A93:A95" si="580">A92+1</f>
        <v>74</v>
      </c>
      <c r="B93" s="8" t="s">
        <v>106</v>
      </c>
      <c r="C93" s="24">
        <f t="shared" si="569"/>
        <v>949800</v>
      </c>
      <c r="D93" s="24">
        <f t="shared" si="569"/>
        <v>127565.99</v>
      </c>
      <c r="E93" s="24">
        <f t="shared" si="570"/>
        <v>59322.7</v>
      </c>
      <c r="F93" s="25">
        <f t="shared" si="415"/>
        <v>0.13430826489787323</v>
      </c>
      <c r="G93" s="25" t="str">
        <f t="shared" si="416"/>
        <v>св.200</v>
      </c>
      <c r="H93" s="14">
        <f>W93++AG93+M93+AB93+AL93+R93</f>
        <v>805000</v>
      </c>
      <c r="I93" s="21">
        <f t="shared" si="571"/>
        <v>64417.860000000008</v>
      </c>
      <c r="J93" s="14">
        <f t="shared" si="571"/>
        <v>42654.67</v>
      </c>
      <c r="K93" s="25">
        <f t="shared" si="374"/>
        <v>8.0022186335403742E-2</v>
      </c>
      <c r="L93" s="25">
        <f t="shared" si="375"/>
        <v>1.5102182246398814</v>
      </c>
      <c r="M93" s="33">
        <v>160000</v>
      </c>
      <c r="N93" s="33">
        <v>30858.400000000001</v>
      </c>
      <c r="O93" s="33">
        <v>27888.62</v>
      </c>
      <c r="P93" s="25">
        <f t="shared" si="376"/>
        <v>0.19286500000000001</v>
      </c>
      <c r="Q93" s="25">
        <f t="shared" si="377"/>
        <v>1.106487162147141</v>
      </c>
      <c r="R93" s="33"/>
      <c r="S93" s="33"/>
      <c r="T93" s="33"/>
      <c r="U93" s="25" t="str">
        <f t="shared" si="378"/>
        <v xml:space="preserve"> </v>
      </c>
      <c r="V93" s="25" t="str">
        <f t="shared" si="578"/>
        <v xml:space="preserve"> </v>
      </c>
      <c r="W93" s="33">
        <v>25000</v>
      </c>
      <c r="X93" s="33">
        <v>2148.9</v>
      </c>
      <c r="Y93" s="33">
        <v>1451.4</v>
      </c>
      <c r="Z93" s="25">
        <f>IF(X93&lt;=0," ",IF(W93&lt;=0," ",IF(X93/W93*100&gt;200,"СВ.200",X93/W93)))</f>
        <v>8.5956000000000005E-2</v>
      </c>
      <c r="AA93" s="25">
        <f t="shared" si="381"/>
        <v>1.4805704836709384</v>
      </c>
      <c r="AB93" s="33">
        <v>120000</v>
      </c>
      <c r="AC93" s="33">
        <v>10162.290000000001</v>
      </c>
      <c r="AD93" s="33">
        <v>1826.76</v>
      </c>
      <c r="AE93" s="25">
        <f t="shared" si="382"/>
        <v>8.4685750000000004E-2</v>
      </c>
      <c r="AF93" s="25" t="str">
        <f t="shared" si="383"/>
        <v>св.200</v>
      </c>
      <c r="AG93" s="33">
        <v>500000</v>
      </c>
      <c r="AH93" s="33">
        <v>21248.27</v>
      </c>
      <c r="AI93" s="33">
        <v>11487.89</v>
      </c>
      <c r="AJ93" s="25">
        <f t="shared" si="384"/>
        <v>4.2496539999999999E-2</v>
      </c>
      <c r="AK93" s="25">
        <f t="shared" si="385"/>
        <v>1.849623386017798</v>
      </c>
      <c r="AL93" s="33"/>
      <c r="AM93" s="33"/>
      <c r="AN93" s="33"/>
      <c r="AO93" s="25" t="str">
        <f t="shared" si="547"/>
        <v xml:space="preserve"> </v>
      </c>
      <c r="AP93" s="25" t="str">
        <f t="shared" si="386"/>
        <v xml:space="preserve"> </v>
      </c>
      <c r="AQ93" s="53">
        <f t="shared" si="573"/>
        <v>144800</v>
      </c>
      <c r="AR93" s="53">
        <f t="shared" si="574"/>
        <v>63148.13</v>
      </c>
      <c r="AS93" s="53">
        <f t="shared" si="575"/>
        <v>16668.03</v>
      </c>
      <c r="AT93" s="25">
        <f t="shared" si="421"/>
        <v>0.43610587016574581</v>
      </c>
      <c r="AU93" s="25" t="str">
        <f t="shared" si="436"/>
        <v>св.200</v>
      </c>
      <c r="AV93" s="33"/>
      <c r="AW93" s="33"/>
      <c r="AX93" s="33"/>
      <c r="AY93" s="25" t="str">
        <f t="shared" si="388"/>
        <v xml:space="preserve"> </v>
      </c>
      <c r="AZ93" s="25" t="str">
        <f t="shared" si="389"/>
        <v xml:space="preserve"> </v>
      </c>
      <c r="BA93" s="33">
        <v>72800</v>
      </c>
      <c r="BB93" s="33"/>
      <c r="BC93" s="33"/>
      <c r="BD93" s="25" t="str">
        <f t="shared" si="390"/>
        <v xml:space="preserve"> </v>
      </c>
      <c r="BE93" s="25" t="str">
        <f t="shared" si="391"/>
        <v xml:space="preserve"> </v>
      </c>
      <c r="BF93" s="33"/>
      <c r="BG93" s="33"/>
      <c r="BH93" s="33"/>
      <c r="BI93" s="25" t="str">
        <f t="shared" si="392"/>
        <v xml:space="preserve"> </v>
      </c>
      <c r="BJ93" s="25" t="str">
        <f>IF(BG93=0," ",IF(BG93/BH93*100&gt;200,"св.200",BG93/BH93))</f>
        <v xml:space="preserve"> </v>
      </c>
      <c r="BK93" s="33"/>
      <c r="BL93" s="33"/>
      <c r="BM93" s="33"/>
      <c r="BN93" s="25" t="str">
        <f t="shared" si="542"/>
        <v xml:space="preserve"> </v>
      </c>
      <c r="BO93" s="25" t="str">
        <f t="shared" si="395"/>
        <v xml:space="preserve"> </v>
      </c>
      <c r="BP93" s="33"/>
      <c r="BQ93" s="33"/>
      <c r="BR93" s="33"/>
      <c r="BS93" s="25" t="str">
        <f t="shared" si="396"/>
        <v xml:space="preserve"> </v>
      </c>
      <c r="BT93" s="25" t="str">
        <f t="shared" si="397"/>
        <v xml:space="preserve"> </v>
      </c>
      <c r="BU93" s="33">
        <v>12000</v>
      </c>
      <c r="BV93" s="33">
        <v>3428.35</v>
      </c>
      <c r="BW93" s="33">
        <v>5068.03</v>
      </c>
      <c r="BX93" s="25">
        <f t="shared" si="567"/>
        <v>0.28569583333333332</v>
      </c>
      <c r="BY93" s="25">
        <f t="shared" si="399"/>
        <v>0.67646600355562225</v>
      </c>
      <c r="BZ93" s="33"/>
      <c r="CA93" s="33"/>
      <c r="CB93" s="33"/>
      <c r="CC93" s="25" t="str">
        <f t="shared" si="487"/>
        <v xml:space="preserve"> </v>
      </c>
      <c r="CD93" s="25" t="str">
        <f t="shared" si="400"/>
        <v xml:space="preserve"> </v>
      </c>
      <c r="CE93" s="24">
        <f t="shared" si="576"/>
        <v>60000</v>
      </c>
      <c r="CF93" s="24">
        <f t="shared" si="576"/>
        <v>59719.78</v>
      </c>
      <c r="CG93" s="24">
        <f t="shared" si="576"/>
        <v>0</v>
      </c>
      <c r="CH93" s="25">
        <f>IF(CF93&lt;=0," ",IF(CE93&lt;=0," ",IF(CF93/CE93*100&gt;200,"СВ.200",CF93/CE93)))</f>
        <v>0.99532966666666667</v>
      </c>
      <c r="CI93" s="25"/>
      <c r="CJ93" s="33"/>
      <c r="CK93" s="33"/>
      <c r="CL93" s="33"/>
      <c r="CM93" s="25" t="str">
        <f t="shared" si="403"/>
        <v xml:space="preserve"> </v>
      </c>
      <c r="CN93" s="25" t="str">
        <f t="shared" si="430"/>
        <v xml:space="preserve"> </v>
      </c>
      <c r="CO93" s="33">
        <v>60000</v>
      </c>
      <c r="CP93" s="33">
        <v>59719.78</v>
      </c>
      <c r="CQ93" s="33"/>
      <c r="CR93" s="25">
        <f>IF(CP93&lt;=0," ",IF(CO93&lt;=0," ",IF(CP93/CO93*100&gt;200,"СВ.200",CP93/CO93)))</f>
        <v>0.99532966666666667</v>
      </c>
      <c r="CS93" s="25" t="str">
        <f>IF(CQ93=0," ",IF(CP93/CQ93*100&gt;200,"св.200",CP93/CQ93))</f>
        <v xml:space="preserve"> </v>
      </c>
      <c r="CT93" s="33"/>
      <c r="CU93" s="33"/>
      <c r="CV93" s="33"/>
      <c r="CW93" s="25" t="str">
        <f t="shared" si="431"/>
        <v xml:space="preserve"> </v>
      </c>
      <c r="CX93" s="25" t="str">
        <f t="shared" si="432"/>
        <v xml:space="preserve"> </v>
      </c>
      <c r="CY93" s="33"/>
      <c r="CZ93" s="33"/>
      <c r="DA93" s="33"/>
      <c r="DB93" s="25" t="str">
        <f t="shared" si="406"/>
        <v xml:space="preserve"> </v>
      </c>
      <c r="DC93" s="25" t="str">
        <f t="shared" si="407"/>
        <v xml:space="preserve"> </v>
      </c>
      <c r="DD93" s="33"/>
      <c r="DE93" s="33"/>
      <c r="DF93" s="33"/>
      <c r="DG93" s="25" t="str">
        <f t="shared" si="408"/>
        <v xml:space="preserve"> </v>
      </c>
      <c r="DH93" s="25" t="str">
        <f t="shared" si="409"/>
        <v xml:space="preserve"> </v>
      </c>
      <c r="DI93" s="33"/>
      <c r="DJ93" s="33"/>
      <c r="DK93" s="25" t="str">
        <f>IF(DI93=0," ",IF(DI93/DJ93*100&gt;200,"св.200",DI93/DJ93))</f>
        <v xml:space="preserve"> </v>
      </c>
      <c r="DL93" s="33"/>
      <c r="DM93" s="33"/>
      <c r="DN93" s="33">
        <v>11600</v>
      </c>
      <c r="DO93" s="25" t="str">
        <f t="shared" si="411"/>
        <v xml:space="preserve"> </v>
      </c>
      <c r="DP93" s="25">
        <f t="shared" si="412"/>
        <v>0</v>
      </c>
      <c r="DQ93" s="33"/>
      <c r="DR93" s="33"/>
      <c r="DS93" s="33"/>
      <c r="DT93" s="25" t="str">
        <f t="shared" si="537"/>
        <v xml:space="preserve"> </v>
      </c>
      <c r="DU93" s="25" t="str">
        <f t="shared" si="563"/>
        <v xml:space="preserve"> </v>
      </c>
    </row>
    <row r="94" spans="1:125" s="16" customFormat="1" ht="15.75" hidden="1" customHeight="1" outlineLevel="1">
      <c r="A94" s="15">
        <f t="shared" si="580"/>
        <v>75</v>
      </c>
      <c r="B94" s="8" t="s">
        <v>32</v>
      </c>
      <c r="C94" s="24">
        <f t="shared" si="569"/>
        <v>688800</v>
      </c>
      <c r="D94" s="24">
        <f t="shared" si="569"/>
        <v>78281.850000000006</v>
      </c>
      <c r="E94" s="24">
        <f t="shared" si="570"/>
        <v>54967.11</v>
      </c>
      <c r="F94" s="25">
        <f t="shared" si="415"/>
        <v>0.11364960801393729</v>
      </c>
      <c r="G94" s="25">
        <f t="shared" si="416"/>
        <v>1.4241580101264193</v>
      </c>
      <c r="H94" s="14">
        <f>W94++AG94+M94+AB94+AL94+R94</f>
        <v>516800</v>
      </c>
      <c r="I94" s="21">
        <f t="shared" si="571"/>
        <v>44748.450000000004</v>
      </c>
      <c r="J94" s="14">
        <f t="shared" si="571"/>
        <v>46571.810000000005</v>
      </c>
      <c r="K94" s="25">
        <f t="shared" si="374"/>
        <v>8.6587558049535607E-2</v>
      </c>
      <c r="L94" s="25">
        <f t="shared" si="375"/>
        <v>0.96084841881816485</v>
      </c>
      <c r="M94" s="33">
        <v>51000</v>
      </c>
      <c r="N94" s="33">
        <v>22053.040000000001</v>
      </c>
      <c r="O94" s="33">
        <v>11018.05</v>
      </c>
      <c r="P94" s="25">
        <f t="shared" si="376"/>
        <v>0.43241254901960785</v>
      </c>
      <c r="Q94" s="25" t="str">
        <f t="shared" si="377"/>
        <v>св.200</v>
      </c>
      <c r="R94" s="33"/>
      <c r="S94" s="33"/>
      <c r="T94" s="33"/>
      <c r="U94" s="25" t="str">
        <f t="shared" si="378"/>
        <v xml:space="preserve"> </v>
      </c>
      <c r="V94" s="25" t="str">
        <f t="shared" si="578"/>
        <v xml:space="preserve"> </v>
      </c>
      <c r="W94" s="33">
        <v>800</v>
      </c>
      <c r="X94" s="33"/>
      <c r="Y94" s="33"/>
      <c r="Z94" s="25" t="str">
        <f t="shared" ref="Z94:Z95" si="581">IF(X94&lt;=0," ",IF(W94&lt;=0," ",IF(X94/W94*100&gt;200,"СВ.200",X94/W94)))</f>
        <v xml:space="preserve"> </v>
      </c>
      <c r="AA94" s="25" t="str">
        <f t="shared" ref="AA94:AA95" si="582">IF(Y94=0," ",IF(X94/Y94*100&gt;200,"св.200",X94/Y94))</f>
        <v xml:space="preserve"> </v>
      </c>
      <c r="AB94" s="33">
        <v>60000</v>
      </c>
      <c r="AC94" s="33">
        <v>8510.9699999999993</v>
      </c>
      <c r="AD94" s="33">
        <v>1297.1500000000001</v>
      </c>
      <c r="AE94" s="25">
        <f t="shared" si="382"/>
        <v>0.14184949999999999</v>
      </c>
      <c r="AF94" s="25" t="str">
        <f t="shared" si="383"/>
        <v>св.200</v>
      </c>
      <c r="AG94" s="33">
        <v>405000</v>
      </c>
      <c r="AH94" s="33">
        <v>14184.44</v>
      </c>
      <c r="AI94" s="33">
        <v>34256.61</v>
      </c>
      <c r="AJ94" s="25">
        <f t="shared" si="384"/>
        <v>3.5023308641975309E-2</v>
      </c>
      <c r="AK94" s="25">
        <f t="shared" si="385"/>
        <v>0.41406432218482797</v>
      </c>
      <c r="AL94" s="33"/>
      <c r="AM94" s="33"/>
      <c r="AN94" s="33"/>
      <c r="AO94" s="25" t="str">
        <f t="shared" si="547"/>
        <v xml:space="preserve"> </v>
      </c>
      <c r="AP94" s="25" t="str">
        <f t="shared" si="386"/>
        <v xml:space="preserve"> </v>
      </c>
      <c r="AQ94" s="53">
        <f t="shared" si="573"/>
        <v>172000</v>
      </c>
      <c r="AR94" s="53">
        <f t="shared" si="574"/>
        <v>33533.4</v>
      </c>
      <c r="AS94" s="53">
        <f t="shared" si="575"/>
        <v>8395.2999999999993</v>
      </c>
      <c r="AT94" s="25">
        <f t="shared" si="421"/>
        <v>0.19496162790697674</v>
      </c>
      <c r="AU94" s="25" t="str">
        <f t="shared" si="436"/>
        <v>св.200</v>
      </c>
      <c r="AV94" s="33"/>
      <c r="AW94" s="33"/>
      <c r="AX94" s="33"/>
      <c r="AY94" s="25" t="str">
        <f t="shared" si="388"/>
        <v xml:space="preserve"> </v>
      </c>
      <c r="AZ94" s="25" t="str">
        <f t="shared" si="389"/>
        <v xml:space="preserve"> </v>
      </c>
      <c r="BA94" s="33">
        <v>47000</v>
      </c>
      <c r="BB94" s="33"/>
      <c r="BC94" s="33">
        <v>550</v>
      </c>
      <c r="BD94" s="25" t="str">
        <f t="shared" si="390"/>
        <v xml:space="preserve"> </v>
      </c>
      <c r="BE94" s="25">
        <f t="shared" si="391"/>
        <v>0</v>
      </c>
      <c r="BF94" s="33">
        <v>50000</v>
      </c>
      <c r="BG94" s="33">
        <v>12618</v>
      </c>
      <c r="BH94" s="33">
        <v>4206</v>
      </c>
      <c r="BI94" s="25">
        <f t="shared" si="392"/>
        <v>0.25235999999999997</v>
      </c>
      <c r="BJ94" s="25" t="str">
        <f t="shared" si="393"/>
        <v>св.200</v>
      </c>
      <c r="BK94" s="33"/>
      <c r="BL94" s="33"/>
      <c r="BM94" s="33"/>
      <c r="BN94" s="25" t="str">
        <f t="shared" si="542"/>
        <v xml:space="preserve"> </v>
      </c>
      <c r="BO94" s="25" t="str">
        <f t="shared" si="395"/>
        <v xml:space="preserve"> </v>
      </c>
      <c r="BP94" s="33"/>
      <c r="BQ94" s="33"/>
      <c r="BR94" s="33"/>
      <c r="BS94" s="25" t="str">
        <f t="shared" si="396"/>
        <v xml:space="preserve"> </v>
      </c>
      <c r="BT94" s="25" t="str">
        <f t="shared" si="397"/>
        <v xml:space="preserve"> </v>
      </c>
      <c r="BU94" s="33">
        <v>75000</v>
      </c>
      <c r="BV94" s="33">
        <v>3765.4</v>
      </c>
      <c r="BW94" s="33">
        <v>3639.3</v>
      </c>
      <c r="BX94" s="25">
        <f t="shared" si="567"/>
        <v>5.0205333333333338E-2</v>
      </c>
      <c r="BY94" s="25">
        <f t="shared" si="399"/>
        <v>1.0346495205121864</v>
      </c>
      <c r="BZ94" s="33"/>
      <c r="CA94" s="33"/>
      <c r="CB94" s="33"/>
      <c r="CC94" s="25" t="str">
        <f t="shared" si="487"/>
        <v xml:space="preserve"> </v>
      </c>
      <c r="CD94" s="25" t="str">
        <f t="shared" si="400"/>
        <v xml:space="preserve"> </v>
      </c>
      <c r="CE94" s="24">
        <f t="shared" si="576"/>
        <v>0</v>
      </c>
      <c r="CF94" s="24">
        <f t="shared" si="576"/>
        <v>0</v>
      </c>
      <c r="CG94" s="24">
        <f t="shared" si="576"/>
        <v>0</v>
      </c>
      <c r="CH94" s="35" t="str">
        <f>IF(CF94&lt;=0," ",IF(CE94&lt;=0," ",IF(CF94/CE94*100&gt;200,"СВ.200",CF94/CE94)))</f>
        <v xml:space="preserve"> </v>
      </c>
      <c r="CI94" s="25" t="str">
        <f t="shared" si="577"/>
        <v xml:space="preserve"> </v>
      </c>
      <c r="CJ94" s="33"/>
      <c r="CK94" s="33"/>
      <c r="CL94" s="33"/>
      <c r="CM94" s="25" t="str">
        <f t="shared" si="403"/>
        <v xml:space="preserve"> </v>
      </c>
      <c r="CN94" s="25" t="str">
        <f t="shared" si="430"/>
        <v xml:space="preserve"> </v>
      </c>
      <c r="CO94" s="33"/>
      <c r="CP94" s="33"/>
      <c r="CQ94" s="33"/>
      <c r="CR94" s="25" t="str">
        <f t="shared" si="404"/>
        <v xml:space="preserve"> </v>
      </c>
      <c r="CS94" s="25" t="str">
        <f>IF(CP94=0," ",IF(CP94/CQ94*100&gt;200,"св.200",CP94/CQ94))</f>
        <v xml:space="preserve"> </v>
      </c>
      <c r="CT94" s="33"/>
      <c r="CU94" s="33"/>
      <c r="CV94" s="33"/>
      <c r="CW94" s="25" t="str">
        <f t="shared" si="431"/>
        <v xml:space="preserve"> </v>
      </c>
      <c r="CX94" s="25" t="str">
        <f t="shared" si="432"/>
        <v xml:space="preserve"> </v>
      </c>
      <c r="CY94" s="33"/>
      <c r="CZ94" s="33"/>
      <c r="DA94" s="33"/>
      <c r="DB94" s="25" t="str">
        <f t="shared" si="406"/>
        <v xml:space="preserve"> </v>
      </c>
      <c r="DC94" s="25" t="str">
        <f t="shared" si="407"/>
        <v xml:space="preserve"> </v>
      </c>
      <c r="DD94" s="33"/>
      <c r="DE94" s="33">
        <v>17150</v>
      </c>
      <c r="DF94" s="33"/>
      <c r="DG94" s="25" t="str">
        <f t="shared" si="408"/>
        <v xml:space="preserve"> </v>
      </c>
      <c r="DH94" s="25" t="str">
        <f t="shared" si="409"/>
        <v xml:space="preserve"> </v>
      </c>
      <c r="DI94" s="33"/>
      <c r="DJ94" s="33"/>
      <c r="DK94" s="25" t="str">
        <f t="shared" si="410"/>
        <v xml:space="preserve"> </v>
      </c>
      <c r="DL94" s="33"/>
      <c r="DM94" s="33"/>
      <c r="DN94" s="33"/>
      <c r="DO94" s="25" t="str">
        <f t="shared" si="411"/>
        <v xml:space="preserve"> </v>
      </c>
      <c r="DP94" s="25" t="str">
        <f t="shared" si="412"/>
        <v xml:space="preserve"> </v>
      </c>
      <c r="DQ94" s="33"/>
      <c r="DR94" s="33"/>
      <c r="DS94" s="33"/>
      <c r="DT94" s="25" t="str">
        <f t="shared" si="537"/>
        <v xml:space="preserve"> </v>
      </c>
      <c r="DU94" s="25" t="str">
        <f t="shared" si="563"/>
        <v xml:space="preserve"> </v>
      </c>
    </row>
    <row r="95" spans="1:125" s="16" customFormat="1" ht="15.75" hidden="1" customHeight="1" outlineLevel="1">
      <c r="A95" s="15">
        <f t="shared" si="580"/>
        <v>76</v>
      </c>
      <c r="B95" s="8" t="s">
        <v>16</v>
      </c>
      <c r="C95" s="24">
        <f t="shared" si="569"/>
        <v>1558506</v>
      </c>
      <c r="D95" s="24">
        <f t="shared" si="569"/>
        <v>161195.98000000001</v>
      </c>
      <c r="E95" s="24">
        <f t="shared" si="570"/>
        <v>523937.31999999995</v>
      </c>
      <c r="F95" s="25">
        <f t="shared" si="415"/>
        <v>0.10342981034400894</v>
      </c>
      <c r="G95" s="25">
        <f t="shared" si="416"/>
        <v>0.3076627181281914</v>
      </c>
      <c r="H95" s="14">
        <f>W95++AG95+M95+AB95+AL95+R95</f>
        <v>1091000</v>
      </c>
      <c r="I95" s="21">
        <f t="shared" si="571"/>
        <v>145066.22</v>
      </c>
      <c r="J95" s="14">
        <f t="shared" si="571"/>
        <v>344510.99</v>
      </c>
      <c r="K95" s="25">
        <f t="shared" ref="K95:K126" si="583">IF(I95&lt;=0," ",IF(I95/H95*100&gt;200,"СВ.200",I95/H95))</f>
        <v>0.13296628780934922</v>
      </c>
      <c r="L95" s="25">
        <f t="shared" si="375"/>
        <v>0.42107864251297183</v>
      </c>
      <c r="M95" s="33">
        <v>506000</v>
      </c>
      <c r="N95" s="33">
        <v>105891.05</v>
      </c>
      <c r="O95" s="33">
        <v>111623.29</v>
      </c>
      <c r="P95" s="25">
        <f t="shared" ref="P95:P126" si="584">IF(N95&lt;=0," ",IF(M95&lt;=0," ",IF(N95/M95*100&gt;200,"СВ.200",N95/M95)))</f>
        <v>0.20927084980237154</v>
      </c>
      <c r="Q95" s="25">
        <f t="shared" si="377"/>
        <v>0.94864655933363018</v>
      </c>
      <c r="R95" s="33"/>
      <c r="S95" s="33"/>
      <c r="T95" s="33"/>
      <c r="U95" s="25" t="str">
        <f t="shared" ref="U95:U126" si="585">IF(S95&lt;=0," ",IF(R95&lt;=0," ",IF(S95/R95*100&gt;200,"СВ.200",S95/R95)))</f>
        <v xml:space="preserve"> </v>
      </c>
      <c r="V95" s="25" t="str">
        <f t="shared" si="578"/>
        <v xml:space="preserve"> </v>
      </c>
      <c r="W95" s="33">
        <v>100000</v>
      </c>
      <c r="X95" s="33">
        <v>21535.8</v>
      </c>
      <c r="Y95" s="33">
        <v>52902.9</v>
      </c>
      <c r="Z95" s="25">
        <f t="shared" si="581"/>
        <v>0.21535799999999999</v>
      </c>
      <c r="AA95" s="25">
        <f t="shared" si="582"/>
        <v>0.40708165336871888</v>
      </c>
      <c r="AB95" s="33">
        <v>35000</v>
      </c>
      <c r="AC95" s="33">
        <v>568.30999999999995</v>
      </c>
      <c r="AD95" s="33">
        <v>690.45</v>
      </c>
      <c r="AE95" s="25">
        <f t="shared" ref="AE95:AE126" si="586">IF(AC95&lt;=0," ",IF(AB95&lt;=0," ",IF(AC95/AB95*100&gt;200,"СВ.200",AC95/AB95)))</f>
        <v>1.6237428571428569E-2</v>
      </c>
      <c r="AF95" s="25">
        <f t="shared" si="383"/>
        <v>0.82310087624013306</v>
      </c>
      <c r="AG95" s="33">
        <v>450000</v>
      </c>
      <c r="AH95" s="33">
        <v>17071.060000000001</v>
      </c>
      <c r="AI95" s="33">
        <v>179294.35</v>
      </c>
      <c r="AJ95" s="25">
        <f t="shared" ref="AJ95:AJ126" si="587">IF(AH95&lt;=0," ",IF(AG95&lt;=0," ",IF(AH95/AG95*100&gt;200,"СВ.200",AH95/AG95)))</f>
        <v>3.7935688888888895E-2</v>
      </c>
      <c r="AK95" s="25">
        <f t="shared" si="385"/>
        <v>9.5212481597997931E-2</v>
      </c>
      <c r="AL95" s="33"/>
      <c r="AM95" s="33"/>
      <c r="AN95" s="33"/>
      <c r="AO95" s="25" t="str">
        <f t="shared" si="547"/>
        <v xml:space="preserve"> </v>
      </c>
      <c r="AP95" s="25" t="str">
        <f t="shared" si="386"/>
        <v xml:space="preserve"> </v>
      </c>
      <c r="AQ95" s="53">
        <f t="shared" si="573"/>
        <v>467506</v>
      </c>
      <c r="AR95" s="53">
        <f t="shared" si="574"/>
        <v>16129.76</v>
      </c>
      <c r="AS95" s="53">
        <f t="shared" si="575"/>
        <v>179426.33</v>
      </c>
      <c r="AT95" s="25">
        <f t="shared" si="421"/>
        <v>3.4501717625014437E-2</v>
      </c>
      <c r="AU95" s="25">
        <f t="shared" si="436"/>
        <v>8.9896282223461854E-2</v>
      </c>
      <c r="AV95" s="33"/>
      <c r="AW95" s="33"/>
      <c r="AX95" s="33"/>
      <c r="AY95" s="25" t="str">
        <f t="shared" ref="AY95:AY126" si="588">IF(AW95&lt;=0," ",IF(AV95&lt;=0," ",IF(AW95/AV95*100&gt;200,"СВ.200",AW95/AV95)))</f>
        <v xml:space="preserve"> </v>
      </c>
      <c r="AZ95" s="25" t="str">
        <f t="shared" si="389"/>
        <v xml:space="preserve"> </v>
      </c>
      <c r="BA95" s="33">
        <v>180465</v>
      </c>
      <c r="BB95" s="33">
        <v>13600</v>
      </c>
      <c r="BC95" s="33"/>
      <c r="BD95" s="25">
        <f t="shared" si="390"/>
        <v>7.5360873299531769E-2</v>
      </c>
      <c r="BE95" s="25" t="str">
        <f t="shared" si="391"/>
        <v xml:space="preserve"> </v>
      </c>
      <c r="BF95" s="33"/>
      <c r="BG95" s="33"/>
      <c r="BH95" s="33"/>
      <c r="BI95" s="25" t="str">
        <f t="shared" ref="BI95:BI126" si="589">IF(BG95&lt;=0," ",IF(BF95&lt;=0," ",IF(BG95/BF95*100&gt;200,"СВ.200",BG95/BF95)))</f>
        <v xml:space="preserve"> </v>
      </c>
      <c r="BJ95" s="25" t="str">
        <f t="shared" si="393"/>
        <v xml:space="preserve"> </v>
      </c>
      <c r="BK95" s="33"/>
      <c r="BL95" s="33"/>
      <c r="BM95" s="33"/>
      <c r="BN95" s="25" t="str">
        <f t="shared" si="542"/>
        <v xml:space="preserve"> </v>
      </c>
      <c r="BO95" s="25" t="str">
        <f t="shared" si="395"/>
        <v xml:space="preserve"> </v>
      </c>
      <c r="BP95" s="33"/>
      <c r="BQ95" s="33"/>
      <c r="BR95" s="33"/>
      <c r="BS95" s="25" t="str">
        <f t="shared" ref="BS95:BS123" si="590">IF(BQ95&lt;=0," ",IF(BP95&lt;=0," ",IF(BQ95/BP95*100&gt;200,"СВ.200",BQ95/BP95)))</f>
        <v xml:space="preserve"> </v>
      </c>
      <c r="BT95" s="25" t="str">
        <f t="shared" si="397"/>
        <v xml:space="preserve"> </v>
      </c>
      <c r="BU95" s="33">
        <v>14000</v>
      </c>
      <c r="BV95" s="33">
        <v>2529.7600000000002</v>
      </c>
      <c r="BW95" s="33">
        <v>2208.33</v>
      </c>
      <c r="BX95" s="25">
        <f t="shared" si="567"/>
        <v>0.18069714285714286</v>
      </c>
      <c r="BY95" s="25">
        <f t="shared" si="399"/>
        <v>1.1455534272504564</v>
      </c>
      <c r="BZ95" s="33"/>
      <c r="CA95" s="33"/>
      <c r="CB95" s="33">
        <v>177218</v>
      </c>
      <c r="CC95" s="25" t="str">
        <f t="shared" si="487"/>
        <v xml:space="preserve"> </v>
      </c>
      <c r="CD95" s="25">
        <f t="shared" si="400"/>
        <v>0</v>
      </c>
      <c r="CE95" s="24">
        <f t="shared" si="576"/>
        <v>0</v>
      </c>
      <c r="CF95" s="24">
        <f t="shared" si="576"/>
        <v>0</v>
      </c>
      <c r="CG95" s="24">
        <f t="shared" si="576"/>
        <v>0</v>
      </c>
      <c r="CH95" s="35" t="str">
        <f>IF(CF95&lt;=0," ",IF(CE95&lt;=0," ",IF(CF95/CE95*100&gt;200,"СВ.200",CF95/CE95)))</f>
        <v xml:space="preserve"> </v>
      </c>
      <c r="CI95" s="25" t="str">
        <f t="shared" si="429"/>
        <v xml:space="preserve"> </v>
      </c>
      <c r="CJ95" s="33"/>
      <c r="CK95" s="33"/>
      <c r="CL95" s="33"/>
      <c r="CM95" s="25" t="str">
        <f t="shared" si="403"/>
        <v xml:space="preserve"> </v>
      </c>
      <c r="CN95" s="25" t="str">
        <f t="shared" si="430"/>
        <v xml:space="preserve"> </v>
      </c>
      <c r="CO95" s="33"/>
      <c r="CP95" s="33"/>
      <c r="CQ95" s="33"/>
      <c r="CR95" s="25" t="str">
        <f t="shared" si="404"/>
        <v xml:space="preserve"> </v>
      </c>
      <c r="CS95" s="25" t="str">
        <f t="shared" si="405"/>
        <v xml:space="preserve"> </v>
      </c>
      <c r="CT95" s="33"/>
      <c r="CU95" s="33"/>
      <c r="CV95" s="33"/>
      <c r="CW95" s="25" t="str">
        <f t="shared" si="431"/>
        <v xml:space="preserve"> </v>
      </c>
      <c r="CX95" s="25" t="str">
        <f t="shared" si="432"/>
        <v xml:space="preserve"> </v>
      </c>
      <c r="CY95" s="33"/>
      <c r="CZ95" s="33"/>
      <c r="DA95" s="33"/>
      <c r="DB95" s="25" t="str">
        <f t="shared" ref="DB95:DB126" si="591">IF(CZ95&lt;=0," ",IF(CY95&lt;=0," ",IF(CZ95/CY95*100&gt;200,"СВ.200",CZ95/CY95)))</f>
        <v xml:space="preserve"> </v>
      </c>
      <c r="DC95" s="25" t="str">
        <f t="shared" si="407"/>
        <v xml:space="preserve"> </v>
      </c>
      <c r="DD95" s="33"/>
      <c r="DE95" s="33"/>
      <c r="DF95" s="33"/>
      <c r="DG95" s="25" t="str">
        <f t="shared" ref="DG95:DG126" si="592">IF(DE95&lt;=0," ",IF(DD95&lt;=0," ",IF(DE95/DD95*100&gt;200,"СВ.200",DE95/DD95)))</f>
        <v xml:space="preserve"> </v>
      </c>
      <c r="DH95" s="25" t="str">
        <f t="shared" si="409"/>
        <v xml:space="preserve"> </v>
      </c>
      <c r="DI95" s="33"/>
      <c r="DJ95" s="33"/>
      <c r="DK95" s="25" t="str">
        <f t="shared" si="410"/>
        <v xml:space="preserve"> </v>
      </c>
      <c r="DL95" s="33"/>
      <c r="DM95" s="33"/>
      <c r="DN95" s="33"/>
      <c r="DO95" s="25" t="str">
        <f t="shared" ref="DO95:DO126" si="593">IF(DM95&lt;=0," ",IF(DL95&lt;=0," ",IF(DM95/DL95*100&gt;200,"СВ.200",DM95/DL95)))</f>
        <v xml:space="preserve"> </v>
      </c>
      <c r="DP95" s="25" t="str">
        <f t="shared" si="412"/>
        <v xml:space="preserve"> </v>
      </c>
      <c r="DQ95" s="33">
        <v>273041</v>
      </c>
      <c r="DR95" s="33"/>
      <c r="DS95" s="33"/>
      <c r="DT95" s="25" t="str">
        <f t="shared" si="537"/>
        <v xml:space="preserve"> </v>
      </c>
      <c r="DU95" s="25" t="str">
        <f t="shared" si="563"/>
        <v xml:space="preserve"> </v>
      </c>
    </row>
    <row r="96" spans="1:125" s="18" customFormat="1" ht="15.75" hidden="1">
      <c r="A96" s="17"/>
      <c r="B96" s="7" t="s">
        <v>136</v>
      </c>
      <c r="C96" s="28">
        <f>SUM(C97:C100)</f>
        <v>148926452.43000001</v>
      </c>
      <c r="D96" s="28">
        <f t="shared" ref="D96:E96" si="594">SUM(D97:D100)</f>
        <v>48528088.779999994</v>
      </c>
      <c r="E96" s="28">
        <f t="shared" si="594"/>
        <v>30817671.429999996</v>
      </c>
      <c r="F96" s="23">
        <f t="shared" si="415"/>
        <v>0.32585271446528064</v>
      </c>
      <c r="G96" s="23">
        <f t="shared" si="416"/>
        <v>1.5746838267851571</v>
      </c>
      <c r="H96" s="22">
        <f t="shared" ref="H96:J96" si="595">SUM(H97:H100)</f>
        <v>140958170</v>
      </c>
      <c r="I96" s="43">
        <f>SUM(I97:I100)</f>
        <v>28762414.77</v>
      </c>
      <c r="J96" s="22">
        <f t="shared" si="595"/>
        <v>26328285.989999998</v>
      </c>
      <c r="K96" s="23">
        <f t="shared" si="583"/>
        <v>0.20404929185729354</v>
      </c>
      <c r="L96" s="23">
        <f t="shared" si="375"/>
        <v>1.0924529907083405</v>
      </c>
      <c r="M96" s="22">
        <f>SUM(M97:M100)</f>
        <v>114963450</v>
      </c>
      <c r="N96" s="22">
        <f>SUM(N97:N100)</f>
        <v>24747892.98</v>
      </c>
      <c r="O96" s="56">
        <f>SUM(O97:O100)</f>
        <v>22392631.399999999</v>
      </c>
      <c r="P96" s="23">
        <f t="shared" si="584"/>
        <v>0.21526748701435108</v>
      </c>
      <c r="Q96" s="23">
        <f t="shared" si="377"/>
        <v>1.1051802058421774</v>
      </c>
      <c r="R96" s="56">
        <f>SUM(R97:R100)</f>
        <v>3898920</v>
      </c>
      <c r="S96" s="56">
        <f>SUM(S97:S100)</f>
        <v>1005533.94</v>
      </c>
      <c r="T96" s="56">
        <f>SUM(T97:T100)</f>
        <v>836602.04</v>
      </c>
      <c r="U96" s="23">
        <f t="shared" si="585"/>
        <v>0.25790063402172908</v>
      </c>
      <c r="V96" s="23">
        <f t="shared" si="379"/>
        <v>1.2019262348439885</v>
      </c>
      <c r="W96" s="56">
        <f>SUM(W97:W100)</f>
        <v>341000</v>
      </c>
      <c r="X96" s="56">
        <f>SUM(X97:X100)</f>
        <v>253757.44</v>
      </c>
      <c r="Y96" s="56">
        <f>SUM(Y97:Y100)</f>
        <v>167350.87</v>
      </c>
      <c r="Z96" s="23">
        <f t="shared" ref="Z96:Z122" si="596">IF(X96&lt;=0," ",IF(W96&lt;=0," ",IF(X96/W96*100&gt;200,"СВ.200",X96/W96)))</f>
        <v>0.74415671554252205</v>
      </c>
      <c r="AA96" s="23">
        <f t="shared" si="381"/>
        <v>1.5163198135749161</v>
      </c>
      <c r="AB96" s="56">
        <f>SUM(AB97:AB100)</f>
        <v>5885000</v>
      </c>
      <c r="AC96" s="56">
        <f>SUM(AC97:AC100)</f>
        <v>255898.66</v>
      </c>
      <c r="AD96" s="56">
        <f>SUM(AD97:AD100)</f>
        <v>109218.10999999999</v>
      </c>
      <c r="AE96" s="23">
        <f t="shared" si="586"/>
        <v>4.3483204757858961E-2</v>
      </c>
      <c r="AF96" s="23" t="str">
        <f t="shared" si="383"/>
        <v>св.200</v>
      </c>
      <c r="AG96" s="56">
        <f>SUM(AG97:AG100)</f>
        <v>15840000</v>
      </c>
      <c r="AH96" s="56">
        <f>SUM(AH97:AH100)</f>
        <v>2492521.75</v>
      </c>
      <c r="AI96" s="56">
        <f>SUM(AI97:AI100)</f>
        <v>2814633.57</v>
      </c>
      <c r="AJ96" s="23">
        <f t="shared" si="587"/>
        <v>0.15735617108585859</v>
      </c>
      <c r="AK96" s="23">
        <f t="shared" si="385"/>
        <v>0.88555816876724036</v>
      </c>
      <c r="AL96" s="56">
        <f>SUM(AL97:AL100)</f>
        <v>29800</v>
      </c>
      <c r="AM96" s="56">
        <f>SUM(AM97:AM100)</f>
        <v>6810</v>
      </c>
      <c r="AN96" s="56">
        <f>SUM(AN97:AN100)</f>
        <v>7850</v>
      </c>
      <c r="AO96" s="23">
        <f t="shared" si="547"/>
        <v>0.2285234899328859</v>
      </c>
      <c r="AP96" s="23">
        <f t="shared" si="386"/>
        <v>0.86751592356687901</v>
      </c>
      <c r="AQ96" s="56">
        <f>SUM(AQ97:AQ100)</f>
        <v>7968282.4299999997</v>
      </c>
      <c r="AR96" s="56">
        <f t="shared" ref="AR96:AS96" si="597">SUM(AR97:AR100)</f>
        <v>19765674.010000002</v>
      </c>
      <c r="AS96" s="56">
        <f t="shared" si="597"/>
        <v>4489385.4399999995</v>
      </c>
      <c r="AT96" s="23" t="str">
        <f t="shared" si="421"/>
        <v>СВ.200</v>
      </c>
      <c r="AU96" s="23" t="str">
        <f t="shared" si="436"/>
        <v>св.200</v>
      </c>
      <c r="AV96" s="56">
        <f>SUM(AV97:AV100)</f>
        <v>5437500</v>
      </c>
      <c r="AW96" s="56">
        <f>SUM(AW97:AW100)</f>
        <v>1028487.18</v>
      </c>
      <c r="AX96" s="56">
        <f>SUM(AX97:AX100)</f>
        <v>4067818.37</v>
      </c>
      <c r="AY96" s="23">
        <f t="shared" si="588"/>
        <v>0.18914706758620692</v>
      </c>
      <c r="AZ96" s="23">
        <f t="shared" si="389"/>
        <v>0.25283507926141746</v>
      </c>
      <c r="BA96" s="56">
        <f>SUM(BA97:BA100)</f>
        <v>11400</v>
      </c>
      <c r="BB96" s="56">
        <f>SUM(BB97:BB100)</f>
        <v>0</v>
      </c>
      <c r="BC96" s="56">
        <f>SUM(BC97:BC100)</f>
        <v>0</v>
      </c>
      <c r="BD96" s="23" t="str">
        <f t="shared" si="390"/>
        <v xml:space="preserve"> </v>
      </c>
      <c r="BE96" s="23" t="str">
        <f t="shared" si="391"/>
        <v xml:space="preserve"> </v>
      </c>
      <c r="BF96" s="56">
        <f>SUM(BF97:BF100)</f>
        <v>88402</v>
      </c>
      <c r="BG96" s="56">
        <f>SUM(BG97:BG100)</f>
        <v>35947.83</v>
      </c>
      <c r="BH96" s="56">
        <f>SUM(BH97:BH100)</f>
        <v>27594.3</v>
      </c>
      <c r="BI96" s="23">
        <f t="shared" si="589"/>
        <v>0.40664046062306286</v>
      </c>
      <c r="BJ96" s="23">
        <f t="shared" si="393"/>
        <v>1.302726650069036</v>
      </c>
      <c r="BK96" s="56">
        <f>SUM(BK97:BK100)</f>
        <v>0</v>
      </c>
      <c r="BL96" s="56">
        <f>SUM(BL97:BL100)</f>
        <v>0</v>
      </c>
      <c r="BM96" s="56">
        <f>SUM(BM97:BM100)</f>
        <v>0</v>
      </c>
      <c r="BN96" s="23" t="str">
        <f t="shared" si="542"/>
        <v xml:space="preserve"> </v>
      </c>
      <c r="BO96" s="23" t="str">
        <f t="shared" si="395"/>
        <v xml:space="preserve"> </v>
      </c>
      <c r="BP96" s="56">
        <f>SUM(BP97:BP100)</f>
        <v>1699500</v>
      </c>
      <c r="BQ96" s="56">
        <f>SUM(BQ97:BQ100)</f>
        <v>468536.1</v>
      </c>
      <c r="BR96" s="56">
        <f>SUM(BR97:BR100)</f>
        <v>343501.43</v>
      </c>
      <c r="BS96" s="23">
        <f t="shared" si="590"/>
        <v>0.27569055604589582</v>
      </c>
      <c r="BT96" s="23">
        <f t="shared" si="397"/>
        <v>1.3640004351655828</v>
      </c>
      <c r="BU96" s="56">
        <f>SUM(BU97:BU100)</f>
        <v>0</v>
      </c>
      <c r="BV96" s="56">
        <f>SUM(BV97:BV100)</f>
        <v>1878.22</v>
      </c>
      <c r="BW96" s="56">
        <f>SUM(BW97:BW100)</f>
        <v>30.63</v>
      </c>
      <c r="BX96" s="23" t="str">
        <f t="shared" ref="BX96" si="598">IF(BV96&lt;=0," ",IF(BU96&lt;=0," ",IF(BV96/BU96*100&gt;200,"СВ.200",BV96/BU96)))</f>
        <v xml:space="preserve"> </v>
      </c>
      <c r="BY96" s="23" t="str">
        <f t="shared" ref="BY96" si="599">IF(BW96=0," ",IF(BV96/BW96*100&gt;200,"св.200",BV96/BW96))</f>
        <v>св.200</v>
      </c>
      <c r="BZ96" s="56">
        <f>SUM(BZ97:BZ100)</f>
        <v>0</v>
      </c>
      <c r="CA96" s="56">
        <f>SUM(CA97:CA100)</f>
        <v>0</v>
      </c>
      <c r="CB96" s="56">
        <f>SUM(CB97:CB100)</f>
        <v>0</v>
      </c>
      <c r="CC96" s="23" t="str">
        <f t="shared" si="487"/>
        <v xml:space="preserve"> </v>
      </c>
      <c r="CD96" s="23" t="str">
        <f t="shared" si="400"/>
        <v xml:space="preserve"> </v>
      </c>
      <c r="CE96" s="28">
        <f>SUM(CE97:CE100)</f>
        <v>360000</v>
      </c>
      <c r="CF96" s="28">
        <f t="shared" ref="CF96:CG96" si="600">SUM(CF97:CF100)</f>
        <v>197633.14</v>
      </c>
      <c r="CG96" s="28">
        <f t="shared" si="600"/>
        <v>1812.53</v>
      </c>
      <c r="CH96" s="23">
        <f t="shared" si="402"/>
        <v>0.54898094444444445</v>
      </c>
      <c r="CI96" s="23" t="str">
        <f t="shared" si="429"/>
        <v>св.200</v>
      </c>
      <c r="CJ96" s="56">
        <f>SUM(CJ97:CJ100)</f>
        <v>360000</v>
      </c>
      <c r="CK96" s="56">
        <f>SUM(CK97:CK100)</f>
        <v>73564.66</v>
      </c>
      <c r="CL96" s="56">
        <f>SUM(CL97:CL100)</f>
        <v>1812.53</v>
      </c>
      <c r="CM96" s="23">
        <f t="shared" si="403"/>
        <v>0.20434627777777778</v>
      </c>
      <c r="CN96" s="23" t="str">
        <f t="shared" si="430"/>
        <v>св.200</v>
      </c>
      <c r="CO96" s="56">
        <f>SUM(CO97:CO100)</f>
        <v>0</v>
      </c>
      <c r="CP96" s="56">
        <f>SUM(CP97:CP100)</f>
        <v>124068.48</v>
      </c>
      <c r="CQ96" s="56">
        <f>SUM(CQ97:CQ100)</f>
        <v>0</v>
      </c>
      <c r="CR96" s="23" t="str">
        <f t="shared" si="404"/>
        <v xml:space="preserve"> </v>
      </c>
      <c r="CS96" s="23" t="str">
        <f t="shared" si="405"/>
        <v xml:space="preserve"> </v>
      </c>
      <c r="CT96" s="56">
        <f>SUM(CT97:CT100)</f>
        <v>150000</v>
      </c>
      <c r="CU96" s="56">
        <f>SUM(CU97:CU100)</f>
        <v>0</v>
      </c>
      <c r="CV96" s="56">
        <f>SUM(CV97:CV100)</f>
        <v>11763.89</v>
      </c>
      <c r="CW96" s="45" t="str">
        <f t="shared" si="431"/>
        <v xml:space="preserve"> </v>
      </c>
      <c r="CX96" s="45">
        <f t="shared" si="432"/>
        <v>0</v>
      </c>
      <c r="CY96" s="56">
        <f>SUM(CY97:CY100)</f>
        <v>0</v>
      </c>
      <c r="CZ96" s="56">
        <f>SUM(CZ97:CZ100)</f>
        <v>0</v>
      </c>
      <c r="DA96" s="56">
        <f>SUM(DA97:DA100)</f>
        <v>0</v>
      </c>
      <c r="DB96" s="23" t="str">
        <f t="shared" si="591"/>
        <v xml:space="preserve"> </v>
      </c>
      <c r="DC96" s="23" t="str">
        <f t="shared" si="407"/>
        <v xml:space="preserve"> </v>
      </c>
      <c r="DD96" s="56">
        <f>SUM(DD97:DD100)</f>
        <v>101155</v>
      </c>
      <c r="DE96" s="56">
        <f>SUM(DE97:DE100)</f>
        <v>18033191.539999999</v>
      </c>
      <c r="DF96" s="56">
        <f>SUM(DF97:DF100)</f>
        <v>5000</v>
      </c>
      <c r="DG96" s="23" t="str">
        <f t="shared" si="592"/>
        <v>СВ.200</v>
      </c>
      <c r="DH96" s="23" t="str">
        <f t="shared" si="409"/>
        <v>св.200</v>
      </c>
      <c r="DI96" s="56">
        <f>SUM(DI97:DI100)</f>
        <v>0</v>
      </c>
      <c r="DJ96" s="56">
        <f>SUM(DJ97:DJ100)</f>
        <v>31864.29</v>
      </c>
      <c r="DK96" s="23" t="str">
        <f>IF(DI96=0," ",IF(DI96/DJ96*100&gt;200,"св.200",DI96/DJ96))</f>
        <v xml:space="preserve"> </v>
      </c>
      <c r="DL96" s="56">
        <f>SUM(DL97:DL100)</f>
        <v>0</v>
      </c>
      <c r="DM96" s="56">
        <f>SUM(DM97:DM100)</f>
        <v>0</v>
      </c>
      <c r="DN96" s="56">
        <f>SUM(DN97:DN100)</f>
        <v>0</v>
      </c>
      <c r="DO96" s="23" t="str">
        <f t="shared" si="593"/>
        <v xml:space="preserve"> </v>
      </c>
      <c r="DP96" s="23" t="str">
        <f t="shared" si="412"/>
        <v xml:space="preserve"> </v>
      </c>
      <c r="DQ96" s="56">
        <f>SUM(DQ97:DQ100)</f>
        <v>120325.43</v>
      </c>
      <c r="DR96" s="56">
        <f>SUM(DR97:DR100)</f>
        <v>0</v>
      </c>
      <c r="DS96" s="56">
        <f>SUM(DS97:DS100)</f>
        <v>0</v>
      </c>
      <c r="DT96" s="23" t="str">
        <f t="shared" si="537"/>
        <v xml:space="preserve"> </v>
      </c>
      <c r="DU96" s="23" t="str">
        <f t="shared" si="563"/>
        <v xml:space="preserve"> </v>
      </c>
    </row>
    <row r="97" spans="1:125" s="16" customFormat="1" ht="15.75" hidden="1" customHeight="1" outlineLevel="1">
      <c r="A97" s="15">
        <v>77</v>
      </c>
      <c r="B97" s="8" t="s">
        <v>54</v>
      </c>
      <c r="C97" s="24">
        <f t="shared" ref="C97:D100" si="601">H97+AQ97</f>
        <v>139438075</v>
      </c>
      <c r="D97" s="24">
        <f t="shared" si="601"/>
        <v>47059063.549999997</v>
      </c>
      <c r="E97" s="24">
        <f t="shared" ref="E97:E100" si="602">J97+AS97</f>
        <v>29276455.089999996</v>
      </c>
      <c r="F97" s="25">
        <f t="shared" si="415"/>
        <v>0.3374907717995963</v>
      </c>
      <c r="G97" s="25">
        <f t="shared" si="416"/>
        <v>1.6074030617891999</v>
      </c>
      <c r="H97" s="14">
        <f t="shared" ref="H97:J100" si="603">W97++AG97+M97+AB97+AL97+R97</f>
        <v>132177420</v>
      </c>
      <c r="I97" s="21">
        <f t="shared" si="603"/>
        <v>27455284.07</v>
      </c>
      <c r="J97" s="14">
        <f t="shared" si="603"/>
        <v>24846528.239999998</v>
      </c>
      <c r="K97" s="25">
        <f t="shared" si="583"/>
        <v>0.2077153879232928</v>
      </c>
      <c r="L97" s="25">
        <f t="shared" si="375"/>
        <v>1.1049947825628295</v>
      </c>
      <c r="M97" s="33">
        <v>113291000</v>
      </c>
      <c r="N97" s="33">
        <v>24380433.84</v>
      </c>
      <c r="O97" s="33">
        <v>22067150.129999999</v>
      </c>
      <c r="P97" s="25">
        <f t="shared" si="584"/>
        <v>0.21520185928273208</v>
      </c>
      <c r="Q97" s="25">
        <f t="shared" si="377"/>
        <v>1.1048292913390354</v>
      </c>
      <c r="R97" s="33">
        <v>3898920</v>
      </c>
      <c r="S97" s="33">
        <v>1005533.94</v>
      </c>
      <c r="T97" s="33">
        <v>836602.04</v>
      </c>
      <c r="U97" s="25">
        <f t="shared" si="585"/>
        <v>0.25790063402172908</v>
      </c>
      <c r="V97" s="25">
        <f t="shared" si="379"/>
        <v>1.2019262348439885</v>
      </c>
      <c r="W97" s="33">
        <v>87500</v>
      </c>
      <c r="X97" s="33">
        <v>253835.46</v>
      </c>
      <c r="Y97" s="33">
        <v>3073.5</v>
      </c>
      <c r="Z97" s="25" t="str">
        <f t="shared" si="596"/>
        <v>СВ.200</v>
      </c>
      <c r="AA97" s="25" t="str">
        <f t="shared" si="381"/>
        <v>св.200</v>
      </c>
      <c r="AB97" s="33">
        <v>5000000</v>
      </c>
      <c r="AC97" s="33">
        <v>212114.34</v>
      </c>
      <c r="AD97" s="33">
        <v>63163.06</v>
      </c>
      <c r="AE97" s="25">
        <f t="shared" si="586"/>
        <v>4.2422868000000002E-2</v>
      </c>
      <c r="AF97" s="25" t="str">
        <f t="shared" si="383"/>
        <v>св.200</v>
      </c>
      <c r="AG97" s="33">
        <v>9900000</v>
      </c>
      <c r="AH97" s="33">
        <v>1603366.49</v>
      </c>
      <c r="AI97" s="33">
        <v>1876539.51</v>
      </c>
      <c r="AJ97" s="25">
        <f t="shared" si="587"/>
        <v>0.16195621111111111</v>
      </c>
      <c r="AK97" s="25">
        <f t="shared" si="385"/>
        <v>0.85442724837698725</v>
      </c>
      <c r="AL97" s="33"/>
      <c r="AM97" s="33"/>
      <c r="AN97" s="33"/>
      <c r="AO97" s="25" t="str">
        <f t="shared" si="547"/>
        <v xml:space="preserve"> </v>
      </c>
      <c r="AP97" s="25" t="str">
        <f t="shared" si="386"/>
        <v xml:space="preserve"> </v>
      </c>
      <c r="AQ97" s="53">
        <f t="shared" ref="AQ97:AQ100" si="604">AV97+BA97+BF97+BK97+BP97+BU97+BZ97+CE97+CY97+DD97+DL97+CT97+DQ97</f>
        <v>7260655</v>
      </c>
      <c r="AR97" s="53">
        <f t="shared" ref="AR97:AR100" si="605">AW97+BB97+BG97+BL97+BQ97+BV97+CA97+CF97+CZ97+DE97+DM97+CU97+DI97+DR97</f>
        <v>19603779.48</v>
      </c>
      <c r="AS97" s="53">
        <f t="shared" ref="AS97:AS100" si="606">AX97+BC97+BH97+BM97+BR97+BW97+CB97+CG97+DA97+DF97+DN97+CV97+DJ97</f>
        <v>4429926.8499999996</v>
      </c>
      <c r="AT97" s="25" t="str">
        <f t="shared" si="421"/>
        <v>СВ.200</v>
      </c>
      <c r="AU97" s="25" t="str">
        <f t="shared" si="436"/>
        <v>св.200</v>
      </c>
      <c r="AV97" s="33">
        <v>4950000</v>
      </c>
      <c r="AW97" s="33">
        <v>1028487.18</v>
      </c>
      <c r="AX97" s="33">
        <v>4067818.37</v>
      </c>
      <c r="AY97" s="25">
        <f t="shared" si="588"/>
        <v>0.20777518787878788</v>
      </c>
      <c r="AZ97" s="25">
        <f t="shared" si="389"/>
        <v>0.25283507926141746</v>
      </c>
      <c r="BA97" s="33"/>
      <c r="BB97" s="33"/>
      <c r="BC97" s="33"/>
      <c r="BD97" s="25" t="str">
        <f t="shared" si="390"/>
        <v xml:space="preserve"> </v>
      </c>
      <c r="BE97" s="25" t="str">
        <f t="shared" si="391"/>
        <v xml:space="preserve"> </v>
      </c>
      <c r="BF97" s="33"/>
      <c r="BG97" s="33"/>
      <c r="BH97" s="33"/>
      <c r="BI97" s="25" t="str">
        <f t="shared" si="589"/>
        <v xml:space="preserve"> </v>
      </c>
      <c r="BJ97" s="25" t="str">
        <f t="shared" si="393"/>
        <v xml:space="preserve"> </v>
      </c>
      <c r="BK97" s="33"/>
      <c r="BL97" s="33"/>
      <c r="BM97" s="33"/>
      <c r="BN97" s="25" t="str">
        <f t="shared" si="542"/>
        <v xml:space="preserve"> </v>
      </c>
      <c r="BO97" s="25" t="str">
        <f t="shared" si="395"/>
        <v xml:space="preserve"> </v>
      </c>
      <c r="BP97" s="33">
        <v>1699500</v>
      </c>
      <c r="BQ97" s="33">
        <v>468536.1</v>
      </c>
      <c r="BR97" s="33">
        <v>343501.43</v>
      </c>
      <c r="BS97" s="25">
        <f t="shared" si="590"/>
        <v>0.27569055604589582</v>
      </c>
      <c r="BT97" s="25">
        <f t="shared" si="397"/>
        <v>1.3640004351655828</v>
      </c>
      <c r="BU97" s="33"/>
      <c r="BV97" s="33"/>
      <c r="BW97" s="33">
        <v>30.63</v>
      </c>
      <c r="BX97" s="25" t="str">
        <f t="shared" si="567"/>
        <v xml:space="preserve"> </v>
      </c>
      <c r="BY97" s="25">
        <f t="shared" si="399"/>
        <v>0</v>
      </c>
      <c r="BZ97" s="33"/>
      <c r="CA97" s="33"/>
      <c r="CB97" s="33"/>
      <c r="CC97" s="25" t="str">
        <f t="shared" si="487"/>
        <v xml:space="preserve"> </v>
      </c>
      <c r="CD97" s="25" t="str">
        <f>IF(CA97=0," ",IF(CA97/CB97*100&gt;200,"св.200",CA97/CB97))</f>
        <v xml:space="preserve"> </v>
      </c>
      <c r="CE97" s="24">
        <f t="shared" ref="CE97:CG100" si="607">CJ97+CO97</f>
        <v>360000</v>
      </c>
      <c r="CF97" s="24">
        <f t="shared" si="607"/>
        <v>73564.66</v>
      </c>
      <c r="CG97" s="24">
        <f t="shared" si="607"/>
        <v>1812.53</v>
      </c>
      <c r="CH97" s="25">
        <f t="shared" si="402"/>
        <v>0.20434627777777778</v>
      </c>
      <c r="CI97" s="25" t="str">
        <f t="shared" si="429"/>
        <v>св.200</v>
      </c>
      <c r="CJ97" s="33">
        <v>360000</v>
      </c>
      <c r="CK97" s="33">
        <v>73564.66</v>
      </c>
      <c r="CL97" s="33">
        <v>1812.53</v>
      </c>
      <c r="CM97" s="25">
        <f t="shared" si="403"/>
        <v>0.20434627777777778</v>
      </c>
      <c r="CN97" s="25" t="str">
        <f t="shared" si="430"/>
        <v>св.200</v>
      </c>
      <c r="CO97" s="33"/>
      <c r="CP97" s="33"/>
      <c r="CQ97" s="33"/>
      <c r="CR97" s="25" t="str">
        <f t="shared" si="404"/>
        <v xml:space="preserve"> </v>
      </c>
      <c r="CS97" s="25" t="str">
        <f t="shared" si="405"/>
        <v xml:space="preserve"> </v>
      </c>
      <c r="CT97" s="33">
        <v>150000</v>
      </c>
      <c r="CU97" s="33"/>
      <c r="CV97" s="33">
        <v>11763.89</v>
      </c>
      <c r="CW97" s="25" t="str">
        <f t="shared" si="431"/>
        <v xml:space="preserve"> </v>
      </c>
      <c r="CX97" s="25">
        <f t="shared" si="432"/>
        <v>0</v>
      </c>
      <c r="CY97" s="33"/>
      <c r="CZ97" s="33"/>
      <c r="DA97" s="33"/>
      <c r="DB97" s="25" t="str">
        <f t="shared" si="591"/>
        <v xml:space="preserve"> </v>
      </c>
      <c r="DC97" s="25" t="str">
        <f t="shared" si="407"/>
        <v xml:space="preserve"> </v>
      </c>
      <c r="DD97" s="33">
        <v>101155</v>
      </c>
      <c r="DE97" s="33">
        <v>18033191.539999999</v>
      </c>
      <c r="DF97" s="33">
        <v>5000</v>
      </c>
      <c r="DG97" s="25" t="str">
        <f>IF(DE97&lt;=0," ",IF(DF97&lt;=0," ",IF(DE97/DF97*100&gt;200,"СВ.200",DE97/DF97)))</f>
        <v>СВ.200</v>
      </c>
      <c r="DH97" s="25" t="str">
        <f t="shared" si="409"/>
        <v>св.200</v>
      </c>
      <c r="DI97" s="33"/>
      <c r="DJ97" s="33"/>
      <c r="DK97" s="25" t="str">
        <f t="shared" si="410"/>
        <v xml:space="preserve"> </v>
      </c>
      <c r="DL97" s="33"/>
      <c r="DM97" s="33"/>
      <c r="DN97" s="33"/>
      <c r="DO97" s="25" t="str">
        <f t="shared" si="593"/>
        <v xml:space="preserve"> </v>
      </c>
      <c r="DP97" s="25" t="str">
        <f t="shared" si="412"/>
        <v xml:space="preserve"> </v>
      </c>
      <c r="DQ97" s="33"/>
      <c r="DR97" s="33"/>
      <c r="DS97" s="33"/>
      <c r="DT97" s="25" t="str">
        <f t="shared" si="537"/>
        <v xml:space="preserve"> </v>
      </c>
      <c r="DU97" s="25" t="str">
        <f t="shared" si="563"/>
        <v xml:space="preserve"> </v>
      </c>
    </row>
    <row r="98" spans="1:125" s="16" customFormat="1" ht="15.75" hidden="1" customHeight="1" outlineLevel="1">
      <c r="A98" s="15">
        <f>A97+1</f>
        <v>78</v>
      </c>
      <c r="B98" s="8" t="s">
        <v>30</v>
      </c>
      <c r="C98" s="24">
        <f t="shared" si="601"/>
        <v>4039552</v>
      </c>
      <c r="D98" s="24">
        <f t="shared" si="601"/>
        <v>661927.98</v>
      </c>
      <c r="E98" s="24">
        <f t="shared" si="602"/>
        <v>626736.96</v>
      </c>
      <c r="F98" s="25">
        <f t="shared" si="415"/>
        <v>0.16386173021166703</v>
      </c>
      <c r="G98" s="25">
        <f t="shared" si="416"/>
        <v>1.0561495846678646</v>
      </c>
      <c r="H98" s="14">
        <f t="shared" si="603"/>
        <v>3761450</v>
      </c>
      <c r="I98" s="21">
        <f t="shared" si="603"/>
        <v>519013.5</v>
      </c>
      <c r="J98" s="14">
        <f t="shared" si="603"/>
        <v>602363.15999999992</v>
      </c>
      <c r="K98" s="25">
        <f t="shared" si="583"/>
        <v>0.13798229406213031</v>
      </c>
      <c r="L98" s="25">
        <f t="shared" si="375"/>
        <v>0.86162888845991192</v>
      </c>
      <c r="M98" s="33">
        <v>702950</v>
      </c>
      <c r="N98" s="33">
        <v>153305.29999999999</v>
      </c>
      <c r="O98" s="33">
        <v>133990.26999999999</v>
      </c>
      <c r="P98" s="25">
        <f t="shared" si="584"/>
        <v>0.21808848424496763</v>
      </c>
      <c r="Q98" s="25">
        <f t="shared" si="377"/>
        <v>1.1441524821167985</v>
      </c>
      <c r="R98" s="33"/>
      <c r="S98" s="33"/>
      <c r="T98" s="33"/>
      <c r="U98" s="25" t="str">
        <f t="shared" si="585"/>
        <v xml:space="preserve"> </v>
      </c>
      <c r="V98" s="25" t="str">
        <f t="shared" ref="V98:V100" si="608">IF(S98=0," ",IF(S98/T98*100&gt;200,"св.200",S98/T98))</f>
        <v xml:space="preserve"> </v>
      </c>
      <c r="W98" s="33">
        <v>52500</v>
      </c>
      <c r="X98" s="33">
        <v>-78</v>
      </c>
      <c r="Y98" s="33">
        <v>51581.1</v>
      </c>
      <c r="Z98" s="25" t="str">
        <f t="shared" ref="Z98:Z100" si="609">IF(X98&lt;=0," ",IF(W98&lt;=0," ",IF(X98/W98*100&gt;200,"СВ.200",X98/W98)))</f>
        <v xml:space="preserve"> </v>
      </c>
      <c r="AA98" s="25">
        <f t="shared" ref="AA98:AA100" si="610">IF(Y98=0," ",IF(X98/Y98*100&gt;200,"св.200",X98/Y98))</f>
        <v>-1.5121817875151946E-3</v>
      </c>
      <c r="AB98" s="33">
        <v>450000</v>
      </c>
      <c r="AC98" s="33">
        <v>23052.3</v>
      </c>
      <c r="AD98" s="33">
        <v>27200.84</v>
      </c>
      <c r="AE98" s="25">
        <f t="shared" si="586"/>
        <v>5.1227333333333333E-2</v>
      </c>
      <c r="AF98" s="25">
        <f t="shared" si="383"/>
        <v>0.84748485708529586</v>
      </c>
      <c r="AG98" s="33">
        <v>2540000</v>
      </c>
      <c r="AH98" s="33">
        <v>340533.9</v>
      </c>
      <c r="AI98" s="33">
        <v>384890.95</v>
      </c>
      <c r="AJ98" s="25">
        <f t="shared" si="587"/>
        <v>0.13406846456692914</v>
      </c>
      <c r="AK98" s="25">
        <f t="shared" si="385"/>
        <v>0.88475424012957438</v>
      </c>
      <c r="AL98" s="33">
        <v>16000</v>
      </c>
      <c r="AM98" s="33">
        <v>2200</v>
      </c>
      <c r="AN98" s="33">
        <v>4700</v>
      </c>
      <c r="AO98" s="25">
        <f t="shared" si="547"/>
        <v>0.13750000000000001</v>
      </c>
      <c r="AP98" s="25">
        <f t="shared" si="386"/>
        <v>0.46808510638297873</v>
      </c>
      <c r="AQ98" s="53">
        <f t="shared" si="604"/>
        <v>278102</v>
      </c>
      <c r="AR98" s="53">
        <f t="shared" si="605"/>
        <v>142914.47999999998</v>
      </c>
      <c r="AS98" s="53">
        <f t="shared" si="606"/>
        <v>24373.8</v>
      </c>
      <c r="AT98" s="25">
        <f t="shared" si="421"/>
        <v>0.5138923128923919</v>
      </c>
      <c r="AU98" s="25" t="str">
        <f t="shared" si="436"/>
        <v>св.200</v>
      </c>
      <c r="AV98" s="33">
        <v>175000</v>
      </c>
      <c r="AW98" s="33"/>
      <c r="AX98" s="33"/>
      <c r="AY98" s="25" t="str">
        <f t="shared" si="588"/>
        <v xml:space="preserve"> </v>
      </c>
      <c r="AZ98" s="25" t="str">
        <f t="shared" si="389"/>
        <v xml:space="preserve"> </v>
      </c>
      <c r="BA98" s="33"/>
      <c r="BB98" s="33"/>
      <c r="BC98" s="33"/>
      <c r="BD98" s="25" t="str">
        <f t="shared" si="390"/>
        <v xml:space="preserve"> </v>
      </c>
      <c r="BE98" s="25" t="str">
        <f t="shared" si="391"/>
        <v xml:space="preserve"> </v>
      </c>
      <c r="BF98" s="33">
        <v>69102</v>
      </c>
      <c r="BG98" s="33">
        <v>18846</v>
      </c>
      <c r="BH98" s="33">
        <v>24373.8</v>
      </c>
      <c r="BI98" s="25">
        <f t="shared" si="589"/>
        <v>0.27272727272727271</v>
      </c>
      <c r="BJ98" s="25">
        <f t="shared" si="393"/>
        <v>0.77320729635920538</v>
      </c>
      <c r="BK98" s="33"/>
      <c r="BL98" s="33"/>
      <c r="BM98" s="33"/>
      <c r="BN98" s="25" t="str">
        <f t="shared" si="542"/>
        <v xml:space="preserve"> </v>
      </c>
      <c r="BO98" s="25" t="str">
        <f t="shared" si="395"/>
        <v xml:space="preserve"> </v>
      </c>
      <c r="BP98" s="33"/>
      <c r="BQ98" s="33"/>
      <c r="BR98" s="33"/>
      <c r="BS98" s="25" t="str">
        <f t="shared" si="590"/>
        <v xml:space="preserve"> </v>
      </c>
      <c r="BT98" s="25" t="str">
        <f t="shared" si="397"/>
        <v xml:space="preserve"> </v>
      </c>
      <c r="BU98" s="33"/>
      <c r="BV98" s="33"/>
      <c r="BW98" s="33"/>
      <c r="BX98" s="25" t="str">
        <f t="shared" si="567"/>
        <v xml:space="preserve"> </v>
      </c>
      <c r="BY98" s="25" t="str">
        <f t="shared" si="399"/>
        <v xml:space="preserve"> </v>
      </c>
      <c r="BZ98" s="33"/>
      <c r="CA98" s="33"/>
      <c r="CB98" s="33"/>
      <c r="CC98" s="25" t="str">
        <f t="shared" si="487"/>
        <v xml:space="preserve"> </v>
      </c>
      <c r="CD98" s="25" t="str">
        <f t="shared" si="400"/>
        <v xml:space="preserve"> </v>
      </c>
      <c r="CE98" s="24">
        <f t="shared" si="607"/>
        <v>0</v>
      </c>
      <c r="CF98" s="24">
        <f t="shared" si="607"/>
        <v>124068.48</v>
      </c>
      <c r="CG98" s="24">
        <f t="shared" si="607"/>
        <v>0</v>
      </c>
      <c r="CH98" s="25" t="str">
        <f t="shared" si="402"/>
        <v xml:space="preserve"> </v>
      </c>
      <c r="CI98" s="25" t="str">
        <f t="shared" si="429"/>
        <v xml:space="preserve"> </v>
      </c>
      <c r="CJ98" s="33"/>
      <c r="CK98" s="33"/>
      <c r="CL98" s="33"/>
      <c r="CM98" s="25" t="str">
        <f t="shared" si="403"/>
        <v xml:space="preserve"> </v>
      </c>
      <c r="CN98" s="25" t="str">
        <f t="shared" si="430"/>
        <v xml:space="preserve"> </v>
      </c>
      <c r="CO98" s="33"/>
      <c r="CP98" s="33">
        <v>124068.48</v>
      </c>
      <c r="CQ98" s="33"/>
      <c r="CR98" s="25" t="str">
        <f t="shared" si="404"/>
        <v xml:space="preserve"> </v>
      </c>
      <c r="CS98" s="25" t="str">
        <f t="shared" si="405"/>
        <v xml:space="preserve"> </v>
      </c>
      <c r="CT98" s="33"/>
      <c r="CU98" s="33"/>
      <c r="CV98" s="33"/>
      <c r="CW98" s="25" t="str">
        <f t="shared" si="431"/>
        <v xml:space="preserve"> </v>
      </c>
      <c r="CX98" s="25" t="str">
        <f t="shared" si="432"/>
        <v xml:space="preserve"> </v>
      </c>
      <c r="CY98" s="33"/>
      <c r="CZ98" s="33"/>
      <c r="DA98" s="33"/>
      <c r="DB98" s="25" t="str">
        <f t="shared" si="591"/>
        <v xml:space="preserve"> </v>
      </c>
      <c r="DC98" s="25" t="str">
        <f t="shared" si="407"/>
        <v xml:space="preserve"> </v>
      </c>
      <c r="DD98" s="33"/>
      <c r="DE98" s="33"/>
      <c r="DF98" s="33"/>
      <c r="DG98" s="25" t="str">
        <f t="shared" si="592"/>
        <v xml:space="preserve"> </v>
      </c>
      <c r="DH98" s="25" t="str">
        <f t="shared" si="409"/>
        <v xml:space="preserve"> </v>
      </c>
      <c r="DI98" s="33"/>
      <c r="DJ98" s="33"/>
      <c r="DK98" s="25" t="str">
        <f t="shared" si="410"/>
        <v xml:space="preserve"> </v>
      </c>
      <c r="DL98" s="33"/>
      <c r="DM98" s="33"/>
      <c r="DN98" s="33"/>
      <c r="DO98" s="25" t="str">
        <f t="shared" si="593"/>
        <v xml:space="preserve"> </v>
      </c>
      <c r="DP98" s="25" t="str">
        <f t="shared" si="412"/>
        <v xml:space="preserve"> </v>
      </c>
      <c r="DQ98" s="33">
        <v>34000</v>
      </c>
      <c r="DR98" s="33"/>
      <c r="DS98" s="33"/>
      <c r="DT98" s="25" t="str">
        <f t="shared" si="537"/>
        <v xml:space="preserve"> </v>
      </c>
      <c r="DU98" s="25" t="str">
        <f t="shared" si="563"/>
        <v xml:space="preserve"> </v>
      </c>
    </row>
    <row r="99" spans="1:125" s="16" customFormat="1" ht="15.75" hidden="1" customHeight="1" outlineLevel="1">
      <c r="A99" s="15">
        <f t="shared" ref="A99:A100" si="611">A98+1</f>
        <v>79</v>
      </c>
      <c r="B99" s="8" t="s">
        <v>44</v>
      </c>
      <c r="C99" s="24">
        <f t="shared" si="601"/>
        <v>3630325.43</v>
      </c>
      <c r="D99" s="24">
        <f t="shared" si="601"/>
        <v>618589.75000000012</v>
      </c>
      <c r="E99" s="24">
        <f t="shared" si="602"/>
        <v>679447.57000000007</v>
      </c>
      <c r="F99" s="25">
        <f t="shared" si="415"/>
        <v>0.17039512350274341</v>
      </c>
      <c r="G99" s="25">
        <f t="shared" si="416"/>
        <v>0.91043043983511496</v>
      </c>
      <c r="H99" s="14">
        <f t="shared" si="603"/>
        <v>3338300</v>
      </c>
      <c r="I99" s="21">
        <f t="shared" si="603"/>
        <v>599609.70000000007</v>
      </c>
      <c r="J99" s="14">
        <f t="shared" si="603"/>
        <v>664362.78</v>
      </c>
      <c r="K99" s="25">
        <f t="shared" si="583"/>
        <v>0.17961528322799031</v>
      </c>
      <c r="L99" s="25">
        <f t="shared" si="375"/>
        <v>0.90253355252682887</v>
      </c>
      <c r="M99" s="33">
        <v>793500</v>
      </c>
      <c r="N99" s="33">
        <v>182476.07</v>
      </c>
      <c r="O99" s="33">
        <v>154415.84</v>
      </c>
      <c r="P99" s="25">
        <f t="shared" si="584"/>
        <v>0.22996354127284185</v>
      </c>
      <c r="Q99" s="25">
        <f t="shared" si="377"/>
        <v>1.181718598299242</v>
      </c>
      <c r="R99" s="33"/>
      <c r="S99" s="33"/>
      <c r="T99" s="33"/>
      <c r="U99" s="25" t="str">
        <f t="shared" si="585"/>
        <v xml:space="preserve"> </v>
      </c>
      <c r="V99" s="25" t="str">
        <f t="shared" si="608"/>
        <v xml:space="preserve"> </v>
      </c>
      <c r="W99" s="33">
        <v>201000</v>
      </c>
      <c r="X99" s="33">
        <v>-0.03</v>
      </c>
      <c r="Y99" s="33">
        <v>112696.27</v>
      </c>
      <c r="Z99" s="25" t="str">
        <f t="shared" si="609"/>
        <v xml:space="preserve"> </v>
      </c>
      <c r="AA99" s="25">
        <f t="shared" si="610"/>
        <v>-2.6620224431562817E-7</v>
      </c>
      <c r="AB99" s="33">
        <v>155000</v>
      </c>
      <c r="AC99" s="33">
        <v>13146.67</v>
      </c>
      <c r="AD99" s="33">
        <v>11958.09</v>
      </c>
      <c r="AE99" s="25">
        <f t="shared" si="586"/>
        <v>8.481722580645161E-2</v>
      </c>
      <c r="AF99" s="25">
        <f t="shared" si="383"/>
        <v>1.0993954720193611</v>
      </c>
      <c r="AG99" s="33">
        <v>2180000</v>
      </c>
      <c r="AH99" s="33">
        <v>403376.99</v>
      </c>
      <c r="AI99" s="33">
        <v>384342.58</v>
      </c>
      <c r="AJ99" s="25">
        <f t="shared" si="587"/>
        <v>0.18503531651376146</v>
      </c>
      <c r="AK99" s="25">
        <f t="shared" si="385"/>
        <v>1.0495245933979003</v>
      </c>
      <c r="AL99" s="33">
        <v>8800</v>
      </c>
      <c r="AM99" s="33">
        <v>610</v>
      </c>
      <c r="AN99" s="33">
        <v>950</v>
      </c>
      <c r="AO99" s="25">
        <f t="shared" si="547"/>
        <v>6.931818181818182E-2</v>
      </c>
      <c r="AP99" s="25">
        <f t="shared" si="386"/>
        <v>0.64210526315789473</v>
      </c>
      <c r="AQ99" s="53">
        <f t="shared" si="604"/>
        <v>292025.43</v>
      </c>
      <c r="AR99" s="53">
        <f t="shared" si="605"/>
        <v>18980.050000000003</v>
      </c>
      <c r="AS99" s="53">
        <f>AX99+BC99+BH99+BM99+BR99+BW99+CB99+CG99+DA99+DF99+DN99+CV99+DJ99</f>
        <v>15084.79</v>
      </c>
      <c r="AT99" s="25">
        <f t="shared" si="421"/>
        <v>6.4994510923243917E-2</v>
      </c>
      <c r="AU99" s="25">
        <f t="shared" si="436"/>
        <v>1.2582243438589469</v>
      </c>
      <c r="AV99" s="33">
        <v>175000</v>
      </c>
      <c r="AW99" s="33"/>
      <c r="AX99" s="33"/>
      <c r="AY99" s="25" t="str">
        <f t="shared" si="588"/>
        <v xml:space="preserve"> </v>
      </c>
      <c r="AZ99" s="25" t="str">
        <f t="shared" si="389"/>
        <v xml:space="preserve"> </v>
      </c>
      <c r="BA99" s="33">
        <v>11400</v>
      </c>
      <c r="BB99" s="33"/>
      <c r="BC99" s="33"/>
      <c r="BD99" s="25" t="str">
        <f t="shared" si="390"/>
        <v xml:space="preserve"> </v>
      </c>
      <c r="BE99" s="25" t="str">
        <f t="shared" si="391"/>
        <v xml:space="preserve"> </v>
      </c>
      <c r="BF99" s="33">
        <v>19300</v>
      </c>
      <c r="BG99" s="33">
        <v>17101.830000000002</v>
      </c>
      <c r="BH99" s="33">
        <v>3220.5</v>
      </c>
      <c r="BI99" s="25">
        <f t="shared" si="589"/>
        <v>0.88610518134715033</v>
      </c>
      <c r="BJ99" s="25" t="str">
        <f t="shared" si="393"/>
        <v>св.200</v>
      </c>
      <c r="BK99" s="33"/>
      <c r="BL99" s="33"/>
      <c r="BM99" s="33"/>
      <c r="BN99" s="25" t="str">
        <f t="shared" si="542"/>
        <v xml:space="preserve"> </v>
      </c>
      <c r="BO99" s="25" t="str">
        <f t="shared" si="395"/>
        <v xml:space="preserve"> </v>
      </c>
      <c r="BP99" s="33"/>
      <c r="BQ99" s="33"/>
      <c r="BR99" s="33"/>
      <c r="BS99" s="25" t="str">
        <f t="shared" si="590"/>
        <v xml:space="preserve"> </v>
      </c>
      <c r="BT99" s="25" t="str">
        <f>IF(BQ99&lt;=0," ",IF(BQ99/BR99*100&gt;200,"св.200",BQ99/BR99))</f>
        <v xml:space="preserve"> </v>
      </c>
      <c r="BU99" s="33"/>
      <c r="BV99" s="33">
        <v>1878.22</v>
      </c>
      <c r="BW99" s="33"/>
      <c r="BX99" s="25" t="str">
        <f t="shared" si="567"/>
        <v xml:space="preserve"> </v>
      </c>
      <c r="BY99" s="25" t="str">
        <f t="shared" si="399"/>
        <v xml:space="preserve"> </v>
      </c>
      <c r="BZ99" s="33"/>
      <c r="CA99" s="33"/>
      <c r="CB99" s="33"/>
      <c r="CC99" s="25" t="str">
        <f t="shared" si="487"/>
        <v xml:space="preserve"> </v>
      </c>
      <c r="CD99" s="25" t="str">
        <f t="shared" si="400"/>
        <v xml:space="preserve"> </v>
      </c>
      <c r="CE99" s="24">
        <f t="shared" si="607"/>
        <v>0</v>
      </c>
      <c r="CF99" s="24">
        <f t="shared" si="607"/>
        <v>0</v>
      </c>
      <c r="CG99" s="24">
        <f t="shared" si="607"/>
        <v>0</v>
      </c>
      <c r="CH99" s="25" t="str">
        <f t="shared" si="402"/>
        <v xml:space="preserve"> </v>
      </c>
      <c r="CI99" s="25" t="str">
        <f t="shared" si="429"/>
        <v xml:space="preserve"> </v>
      </c>
      <c r="CJ99" s="33"/>
      <c r="CK99" s="33"/>
      <c r="CL99" s="33"/>
      <c r="CM99" s="25" t="str">
        <f t="shared" si="403"/>
        <v xml:space="preserve"> </v>
      </c>
      <c r="CN99" s="25" t="str">
        <f t="shared" si="430"/>
        <v xml:space="preserve"> </v>
      </c>
      <c r="CO99" s="33"/>
      <c r="CP99" s="33"/>
      <c r="CQ99" s="33"/>
      <c r="CR99" s="25" t="str">
        <f t="shared" si="404"/>
        <v xml:space="preserve"> </v>
      </c>
      <c r="CS99" s="25" t="str">
        <f t="shared" si="405"/>
        <v xml:space="preserve"> </v>
      </c>
      <c r="CT99" s="33"/>
      <c r="CU99" s="33"/>
      <c r="CV99" s="33"/>
      <c r="CW99" s="25" t="str">
        <f t="shared" si="431"/>
        <v xml:space="preserve"> </v>
      </c>
      <c r="CX99" s="25" t="str">
        <f t="shared" si="432"/>
        <v xml:space="preserve"> </v>
      </c>
      <c r="CY99" s="33"/>
      <c r="CZ99" s="33"/>
      <c r="DA99" s="33"/>
      <c r="DB99" s="25" t="str">
        <f t="shared" si="591"/>
        <v xml:space="preserve"> </v>
      </c>
      <c r="DC99" s="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
      </c>
      <c r="DH99" s="25" t="str">
        <f t="shared" si="409"/>
        <v xml:space="preserve"> </v>
      </c>
      <c r="DI99" s="33"/>
      <c r="DJ99" s="33">
        <v>11864.29</v>
      </c>
      <c r="DK99" s="25" t="str">
        <f>IF(DI99=0," ",IF(DI99/DJ99*100&gt;200,"св.200",DI99/DJ99))</f>
        <v xml:space="preserve"> </v>
      </c>
      <c r="DL99" s="33"/>
      <c r="DM99" s="33"/>
      <c r="DN99" s="33"/>
      <c r="DO99" s="25" t="str">
        <f t="shared" si="593"/>
        <v xml:space="preserve"> </v>
      </c>
      <c r="DP99" s="25" t="str">
        <f t="shared" si="412"/>
        <v xml:space="preserve"> </v>
      </c>
      <c r="DQ99" s="33">
        <v>86325.43</v>
      </c>
      <c r="DR99" s="33"/>
      <c r="DS99" s="33"/>
      <c r="DT99" s="25" t="str">
        <f t="shared" si="537"/>
        <v xml:space="preserve"> </v>
      </c>
      <c r="DU99" s="25" t="str">
        <f t="shared" si="563"/>
        <v xml:space="preserve"> </v>
      </c>
    </row>
    <row r="100" spans="1:125" s="16" customFormat="1" ht="15.75" hidden="1" customHeight="1" outlineLevel="1">
      <c r="A100" s="15">
        <f t="shared" si="611"/>
        <v>80</v>
      </c>
      <c r="B100" s="8" t="s">
        <v>103</v>
      </c>
      <c r="C100" s="24">
        <f t="shared" si="601"/>
        <v>1818500</v>
      </c>
      <c r="D100" s="24">
        <f t="shared" si="601"/>
        <v>188507.5</v>
      </c>
      <c r="E100" s="24">
        <f t="shared" si="602"/>
        <v>235031.81</v>
      </c>
      <c r="F100" s="25">
        <f t="shared" si="415"/>
        <v>0.10366098432774265</v>
      </c>
      <c r="G100" s="25">
        <f t="shared" si="416"/>
        <v>0.80205100747851965</v>
      </c>
      <c r="H100" s="14">
        <f t="shared" si="603"/>
        <v>1681000</v>
      </c>
      <c r="I100" s="21">
        <f t="shared" si="603"/>
        <v>188507.5</v>
      </c>
      <c r="J100" s="14">
        <f t="shared" si="603"/>
        <v>215031.81</v>
      </c>
      <c r="K100" s="25">
        <f t="shared" si="583"/>
        <v>0.11214009518143962</v>
      </c>
      <c r="L100" s="25">
        <f t="shared" si="375"/>
        <v>0.87664936643559854</v>
      </c>
      <c r="M100" s="33">
        <v>176000</v>
      </c>
      <c r="N100" s="33">
        <v>31677.77</v>
      </c>
      <c r="O100" s="33">
        <v>37075.160000000003</v>
      </c>
      <c r="P100" s="25">
        <f t="shared" si="584"/>
        <v>0.17998732954545454</v>
      </c>
      <c r="Q100" s="25">
        <f t="shared" si="377"/>
        <v>0.85442031807819563</v>
      </c>
      <c r="R100" s="33"/>
      <c r="S100" s="33"/>
      <c r="T100" s="33"/>
      <c r="U100" s="25" t="str">
        <f t="shared" si="585"/>
        <v xml:space="preserve"> </v>
      </c>
      <c r="V100" s="25" t="str">
        <f t="shared" si="608"/>
        <v xml:space="preserve"> </v>
      </c>
      <c r="W100" s="33"/>
      <c r="X100" s="33">
        <v>0.01</v>
      </c>
      <c r="Y100" s="33"/>
      <c r="Z100" s="25" t="str">
        <f t="shared" si="609"/>
        <v xml:space="preserve"> </v>
      </c>
      <c r="AA100" s="25" t="str">
        <f t="shared" si="610"/>
        <v xml:space="preserve"> </v>
      </c>
      <c r="AB100" s="33">
        <v>280000</v>
      </c>
      <c r="AC100" s="33">
        <v>7585.35</v>
      </c>
      <c r="AD100" s="33">
        <v>6896.12</v>
      </c>
      <c r="AE100" s="25">
        <f t="shared" si="586"/>
        <v>2.7090535714285716E-2</v>
      </c>
      <c r="AF100" s="25">
        <f t="shared" si="383"/>
        <v>1.099944606532369</v>
      </c>
      <c r="AG100" s="33">
        <v>1220000</v>
      </c>
      <c r="AH100" s="33">
        <v>145244.37</v>
      </c>
      <c r="AI100" s="33">
        <v>168860.53</v>
      </c>
      <c r="AJ100" s="25">
        <f t="shared" si="587"/>
        <v>0.11905276229508197</v>
      </c>
      <c r="AK100" s="25">
        <f t="shared" si="385"/>
        <v>0.86014398983587226</v>
      </c>
      <c r="AL100" s="33">
        <v>5000</v>
      </c>
      <c r="AM100" s="33">
        <v>4000</v>
      </c>
      <c r="AN100" s="33">
        <v>2200</v>
      </c>
      <c r="AO100" s="25">
        <f t="shared" si="547"/>
        <v>0.8</v>
      </c>
      <c r="AP100" s="25">
        <f t="shared" si="386"/>
        <v>1.8181818181818181</v>
      </c>
      <c r="AQ100" s="53">
        <f t="shared" si="604"/>
        <v>137500</v>
      </c>
      <c r="AR100" s="53">
        <f t="shared" si="605"/>
        <v>0</v>
      </c>
      <c r="AS100" s="53">
        <f t="shared" si="606"/>
        <v>20000</v>
      </c>
      <c r="AT100" s="25" t="str">
        <f t="shared" ref="AT100" si="612">IF(AR100&lt;=0," ",IF(AQ100&lt;=0," ",IF(AR100/AQ100*100&gt;200,"СВ.200",AR100/AQ100)))</f>
        <v xml:space="preserve"> </v>
      </c>
      <c r="AU100" s="25">
        <f t="shared" ref="AU100" si="613">IF(AS100=0," ",IF(AR100/AS100*100&gt;200,"св.200",AR100/AS100))</f>
        <v>0</v>
      </c>
      <c r="AV100" s="33">
        <v>137500</v>
      </c>
      <c r="AW100" s="33"/>
      <c r="AX100" s="33"/>
      <c r="AY100" s="25" t="str">
        <f t="shared" si="588"/>
        <v xml:space="preserve"> </v>
      </c>
      <c r="AZ100" s="25" t="str">
        <f t="shared" si="389"/>
        <v xml:space="preserve"> </v>
      </c>
      <c r="BA100" s="33"/>
      <c r="BB100" s="33"/>
      <c r="BC100" s="33"/>
      <c r="BD100" s="25" t="str">
        <f t="shared" si="390"/>
        <v xml:space="preserve"> </v>
      </c>
      <c r="BE100" s="25" t="str">
        <f t="shared" si="391"/>
        <v xml:space="preserve"> </v>
      </c>
      <c r="BF100" s="33"/>
      <c r="BG100" s="33"/>
      <c r="BH100" s="33"/>
      <c r="BI100" s="25" t="str">
        <f t="shared" si="589"/>
        <v xml:space="preserve"> </v>
      </c>
      <c r="BJ100" s="25" t="str">
        <f>IF(BG100=0," ",IF(BG100/BH100*100&gt;200,"св.200",BG100/BH100))</f>
        <v xml:space="preserve"> </v>
      </c>
      <c r="BK100" s="33"/>
      <c r="BL100" s="33"/>
      <c r="BM100" s="33"/>
      <c r="BN100" s="25" t="str">
        <f t="shared" si="542"/>
        <v xml:space="preserve"> </v>
      </c>
      <c r="BO100" s="25" t="str">
        <f t="shared" si="395"/>
        <v xml:space="preserve"> </v>
      </c>
      <c r="BP100" s="33"/>
      <c r="BQ100" s="33"/>
      <c r="BR100" s="33"/>
      <c r="BS100" s="25" t="str">
        <f t="shared" si="590"/>
        <v xml:space="preserve"> </v>
      </c>
      <c r="BT100" s="25" t="str">
        <f t="shared" si="397"/>
        <v xml:space="preserve"> </v>
      </c>
      <c r="BU100" s="33"/>
      <c r="BV100" s="33"/>
      <c r="BW100" s="33"/>
      <c r="BX100" s="25" t="str">
        <f t="shared" si="567"/>
        <v xml:space="preserve"> </v>
      </c>
      <c r="BY100" s="25" t="str">
        <f t="shared" si="399"/>
        <v xml:space="preserve"> </v>
      </c>
      <c r="BZ100" s="33"/>
      <c r="CA100" s="33"/>
      <c r="CB100" s="33"/>
      <c r="CC100" s="25" t="str">
        <f t="shared" si="487"/>
        <v xml:space="preserve"> </v>
      </c>
      <c r="CD100" s="25" t="str">
        <f t="shared" si="400"/>
        <v xml:space="preserve"> </v>
      </c>
      <c r="CE100" s="24">
        <f t="shared" si="607"/>
        <v>0</v>
      </c>
      <c r="CF100" s="24">
        <f t="shared" si="607"/>
        <v>0</v>
      </c>
      <c r="CG100" s="24">
        <f t="shared" si="607"/>
        <v>0</v>
      </c>
      <c r="CH100" s="25" t="str">
        <f t="shared" si="402"/>
        <v xml:space="preserve"> </v>
      </c>
      <c r="CI100" s="25" t="str">
        <f t="shared" si="429"/>
        <v xml:space="preserve"> </v>
      </c>
      <c r="CJ100" s="33"/>
      <c r="CK100" s="33"/>
      <c r="CL100" s="33"/>
      <c r="CM100" s="25" t="str">
        <f t="shared" si="403"/>
        <v xml:space="preserve"> </v>
      </c>
      <c r="CN100" s="25" t="str">
        <f t="shared" si="430"/>
        <v xml:space="preserve"> </v>
      </c>
      <c r="CO100" s="33"/>
      <c r="CP100" s="33"/>
      <c r="CQ100" s="33"/>
      <c r="CR100" s="25" t="str">
        <f t="shared" si="404"/>
        <v xml:space="preserve"> </v>
      </c>
      <c r="CS100" s="25" t="str">
        <f t="shared" si="405"/>
        <v xml:space="preserve"> </v>
      </c>
      <c r="CT100" s="33"/>
      <c r="CU100" s="33"/>
      <c r="CV100" s="33"/>
      <c r="CW100" s="25" t="str">
        <f t="shared" si="431"/>
        <v xml:space="preserve"> </v>
      </c>
      <c r="CX100" s="25" t="str">
        <f t="shared" si="432"/>
        <v xml:space="preserve"> </v>
      </c>
      <c r="CY100" s="33"/>
      <c r="CZ100" s="33"/>
      <c r="DA100" s="33"/>
      <c r="DB100" s="25" t="str">
        <f t="shared" si="591"/>
        <v xml:space="preserve"> </v>
      </c>
      <c r="DC100" s="25" t="str">
        <f t="shared" si="407"/>
        <v xml:space="preserve"> </v>
      </c>
      <c r="DD100" s="33"/>
      <c r="DE100" s="33"/>
      <c r="DF100" s="33"/>
      <c r="DG100" s="25" t="str">
        <f t="shared" si="592"/>
        <v xml:space="preserve"> </v>
      </c>
      <c r="DH100" s="25" t="str">
        <f t="shared" si="409"/>
        <v xml:space="preserve"> </v>
      </c>
      <c r="DI100" s="33"/>
      <c r="DJ100" s="33">
        <v>20000</v>
      </c>
      <c r="DK100" s="25" t="str">
        <f t="shared" ref="DK100:DK103" si="614">IF(DI100=0," ",IF(DI100/DJ100*100&gt;200,"св.200",DI100/DJ100))</f>
        <v xml:space="preserve"> </v>
      </c>
      <c r="DL100" s="33"/>
      <c r="DM100" s="33"/>
      <c r="DN100" s="33"/>
      <c r="DO100" s="25" t="str">
        <f t="shared" si="593"/>
        <v xml:space="preserve"> </v>
      </c>
      <c r="DP100" s="25" t="str">
        <f t="shared" si="412"/>
        <v xml:space="preserve"> </v>
      </c>
      <c r="DQ100" s="33"/>
      <c r="DR100" s="33"/>
      <c r="DS100" s="33"/>
      <c r="DT100" s="25" t="str">
        <f t="shared" si="537"/>
        <v xml:space="preserve"> </v>
      </c>
      <c r="DU100" s="25" t="str">
        <f t="shared" si="563"/>
        <v xml:space="preserve"> </v>
      </c>
    </row>
    <row r="101" spans="1:125" s="18" customFormat="1" ht="15.75" hidden="1">
      <c r="A101" s="17"/>
      <c r="B101" s="7" t="s">
        <v>137</v>
      </c>
      <c r="C101" s="28">
        <f>SUM(C102:C107)</f>
        <v>32691782.600000001</v>
      </c>
      <c r="D101" s="28">
        <f t="shared" ref="D101:E101" si="615">SUM(D102:D107)</f>
        <v>6831732.4800000004</v>
      </c>
      <c r="E101" s="28">
        <f t="shared" si="615"/>
        <v>7346516.3100000005</v>
      </c>
      <c r="F101" s="23">
        <f t="shared" si="415"/>
        <v>0.20897399703129069</v>
      </c>
      <c r="G101" s="23">
        <f t="shared" si="416"/>
        <v>0.92992817162887376</v>
      </c>
      <c r="H101" s="22">
        <f t="shared" ref="H101:J101" si="616">SUM(H102:H107)</f>
        <v>30360930</v>
      </c>
      <c r="I101" s="43">
        <f>SUM(I102:I107)</f>
        <v>6528195.3500000006</v>
      </c>
      <c r="J101" s="22">
        <f t="shared" si="616"/>
        <v>6745299.9500000011</v>
      </c>
      <c r="K101" s="23">
        <f t="shared" si="583"/>
        <v>0.21501961072997436</v>
      </c>
      <c r="L101" s="23">
        <f t="shared" si="375"/>
        <v>0.96781394428575407</v>
      </c>
      <c r="M101" s="22">
        <f>SUM(M102:M107)</f>
        <v>23289850</v>
      </c>
      <c r="N101" s="22">
        <f>SUM(N102:N107)</f>
        <v>5403720.3099999987</v>
      </c>
      <c r="O101" s="56">
        <f>SUM(O102:O107)</f>
        <v>5288046.7600000016</v>
      </c>
      <c r="P101" s="23">
        <f t="shared" si="584"/>
        <v>0.23202039987376469</v>
      </c>
      <c r="Q101" s="23">
        <f t="shared" si="377"/>
        <v>1.0218745323651406</v>
      </c>
      <c r="R101" s="56">
        <f>SUM(R102:R107)</f>
        <v>1328380</v>
      </c>
      <c r="S101" s="56">
        <f>SUM(S102:S107)</f>
        <v>342590.32</v>
      </c>
      <c r="T101" s="56">
        <f>SUM(T102:T107)</f>
        <v>284983.7</v>
      </c>
      <c r="U101" s="23">
        <f t="shared" si="585"/>
        <v>0.25790084162664301</v>
      </c>
      <c r="V101" s="23">
        <f t="shared" si="379"/>
        <v>1.2021400522205306</v>
      </c>
      <c r="W101" s="56">
        <f>SUM(W102:W107)</f>
        <v>349200</v>
      </c>
      <c r="X101" s="56">
        <f>SUM(X102:X107)</f>
        <v>0</v>
      </c>
      <c r="Y101" s="56">
        <f>SUM(Y102:Y107)</f>
        <v>143687.18</v>
      </c>
      <c r="Z101" s="23" t="str">
        <f t="shared" si="596"/>
        <v xml:space="preserve"> </v>
      </c>
      <c r="AA101" s="23">
        <f t="shared" si="381"/>
        <v>0</v>
      </c>
      <c r="AB101" s="56">
        <f>SUM(AB102:AB107)</f>
        <v>571000</v>
      </c>
      <c r="AC101" s="56">
        <f>SUM(AC102:AC107)</f>
        <v>53737.26</v>
      </c>
      <c r="AD101" s="56">
        <f>SUM(AD102:AD107)</f>
        <v>85403.42</v>
      </c>
      <c r="AE101" s="23">
        <f t="shared" si="586"/>
        <v>9.4110788091068306E-2</v>
      </c>
      <c r="AF101" s="23">
        <f t="shared" si="383"/>
        <v>0.62921672223430869</v>
      </c>
      <c r="AG101" s="56">
        <f>SUM(AG102:AG107)</f>
        <v>4800000</v>
      </c>
      <c r="AH101" s="56">
        <f>SUM(AH102:AH107)</f>
        <v>728147.46</v>
      </c>
      <c r="AI101" s="56">
        <f>SUM(AI102:AI107)</f>
        <v>943178.89</v>
      </c>
      <c r="AJ101" s="23">
        <f t="shared" si="587"/>
        <v>0.1516973875</v>
      </c>
      <c r="AK101" s="23">
        <f t="shared" si="385"/>
        <v>0.77201416159770064</v>
      </c>
      <c r="AL101" s="56">
        <f>SUM(AL102:AL107)</f>
        <v>0</v>
      </c>
      <c r="AM101" s="56">
        <f>SUM(AM102:AM107)</f>
        <v>0</v>
      </c>
      <c r="AN101" s="56">
        <f>SUM(AN102:AN107)</f>
        <v>0</v>
      </c>
      <c r="AO101" s="23" t="str">
        <f t="shared" si="547"/>
        <v xml:space="preserve"> </v>
      </c>
      <c r="AP101" s="23" t="str">
        <f t="shared" si="386"/>
        <v xml:space="preserve"> </v>
      </c>
      <c r="AQ101" s="56">
        <f>SUM(AQ102:AQ107)</f>
        <v>2330852.6</v>
      </c>
      <c r="AR101" s="56">
        <f t="shared" ref="AR101:AS101" si="617">SUM(AR102:AR107)</f>
        <v>303537.13</v>
      </c>
      <c r="AS101" s="56">
        <f t="shared" si="617"/>
        <v>601216.36</v>
      </c>
      <c r="AT101" s="23">
        <f t="shared" si="421"/>
        <v>0.1302257937717726</v>
      </c>
      <c r="AU101" s="23">
        <f t="shared" si="436"/>
        <v>0.50487170708395235</v>
      </c>
      <c r="AV101" s="56">
        <f>SUM(AV102:AV107)</f>
        <v>200000</v>
      </c>
      <c r="AW101" s="56">
        <f>SUM(AW102:AW107)</f>
        <v>4050.99</v>
      </c>
      <c r="AX101" s="56">
        <f>SUM(AX102:AX107)</f>
        <v>1623.45</v>
      </c>
      <c r="AY101" s="23">
        <f t="shared" si="588"/>
        <v>2.0254949999999997E-2</v>
      </c>
      <c r="AZ101" s="23" t="str">
        <f t="shared" si="389"/>
        <v>св.200</v>
      </c>
      <c r="BA101" s="56">
        <f>SUM(BA102:BA107)</f>
        <v>79832.600000000006</v>
      </c>
      <c r="BB101" s="56">
        <f>SUM(BB102:BB107)</f>
        <v>16008.9</v>
      </c>
      <c r="BC101" s="56">
        <f>SUM(BC102:BC107)</f>
        <v>0</v>
      </c>
      <c r="BD101" s="23">
        <f t="shared" si="390"/>
        <v>0.20053086082627897</v>
      </c>
      <c r="BE101" s="23" t="str">
        <f t="shared" si="391"/>
        <v xml:space="preserve"> </v>
      </c>
      <c r="BF101" s="56">
        <f>SUM(BF102:BF107)</f>
        <v>609500</v>
      </c>
      <c r="BG101" s="56">
        <f>SUM(BG102:BG107)</f>
        <v>97370.36</v>
      </c>
      <c r="BH101" s="56">
        <f>SUM(BH102:BH107)</f>
        <v>72646.75</v>
      </c>
      <c r="BI101" s="23">
        <f t="shared" si="589"/>
        <v>0.15975448728465955</v>
      </c>
      <c r="BJ101" s="23">
        <f t="shared" si="393"/>
        <v>1.3403264426832584</v>
      </c>
      <c r="BK101" s="56">
        <f>SUM(BK102:BK107)</f>
        <v>540000</v>
      </c>
      <c r="BL101" s="56">
        <f>SUM(BL102:BL107)</f>
        <v>89835.46</v>
      </c>
      <c r="BM101" s="56">
        <f>SUM(BM102:BM107)</f>
        <v>89835.46</v>
      </c>
      <c r="BN101" s="23">
        <f t="shared" si="542"/>
        <v>0.16636196296296296</v>
      </c>
      <c r="BO101" s="23">
        <f t="shared" si="395"/>
        <v>1</v>
      </c>
      <c r="BP101" s="56">
        <f>SUM(BP102:BP107)</f>
        <v>250000</v>
      </c>
      <c r="BQ101" s="56">
        <f>SUM(BQ102:BQ107)</f>
        <v>50568.06</v>
      </c>
      <c r="BR101" s="56">
        <f>SUM(BR102:BR107)</f>
        <v>36505.85</v>
      </c>
      <c r="BS101" s="23">
        <f t="shared" si="590"/>
        <v>0.20227223999999999</v>
      </c>
      <c r="BT101" s="23">
        <f t="shared" si="397"/>
        <v>1.3852042891755705</v>
      </c>
      <c r="BU101" s="56">
        <f>SUM(BU102:BU107)</f>
        <v>570000</v>
      </c>
      <c r="BV101" s="56">
        <f>SUM(BV102:BV107)</f>
        <v>38028.71</v>
      </c>
      <c r="BW101" s="56">
        <f>SUM(BW102:BW107)</f>
        <v>16824.18</v>
      </c>
      <c r="BX101" s="23">
        <f t="shared" ref="BX101:BX102" si="618">IF(BV101&lt;=0," ",IF(BU101&lt;=0," ",IF(BV101/BU101*100&gt;200,"СВ.200",BV101/BU101)))</f>
        <v>6.6717035087719298E-2</v>
      </c>
      <c r="BY101" s="23" t="str">
        <f t="shared" ref="BY101:BY102" si="619">IF(BW101=0," ",IF(BV101/BW101*100&gt;200,"св.200",BV101/BW101))</f>
        <v>св.200</v>
      </c>
      <c r="BZ101" s="56">
        <f>SUM(BZ102:BZ107)</f>
        <v>0</v>
      </c>
      <c r="CA101" s="56">
        <f>SUM(CA102:CA107)</f>
        <v>0</v>
      </c>
      <c r="CB101" s="56">
        <f>SUM(CB102:CB107)</f>
        <v>0</v>
      </c>
      <c r="CC101" s="23" t="str">
        <f t="shared" si="487"/>
        <v xml:space="preserve"> </v>
      </c>
      <c r="CD101" s="23" t="str">
        <f t="shared" si="400"/>
        <v xml:space="preserve"> </v>
      </c>
      <c r="CE101" s="28">
        <f>SUM(CE102:CE107)</f>
        <v>50000</v>
      </c>
      <c r="CF101" s="28">
        <f t="shared" ref="CF101:CG101" si="620">SUM(CF102:CF107)</f>
        <v>3798.16</v>
      </c>
      <c r="CG101" s="28">
        <f t="shared" si="620"/>
        <v>4280.34</v>
      </c>
      <c r="CH101" s="23">
        <f t="shared" si="402"/>
        <v>7.5963199999999995E-2</v>
      </c>
      <c r="CI101" s="23">
        <f t="shared" si="429"/>
        <v>0.88735007032151647</v>
      </c>
      <c r="CJ101" s="56">
        <f>SUM(CJ102:CJ107)</f>
        <v>50000</v>
      </c>
      <c r="CK101" s="56">
        <f>SUM(CK102:CK107)</f>
        <v>3798.16</v>
      </c>
      <c r="CL101" s="56">
        <f>SUM(CL102:CL107)</f>
        <v>4280.34</v>
      </c>
      <c r="CM101" s="23">
        <f t="shared" si="403"/>
        <v>7.5963199999999995E-2</v>
      </c>
      <c r="CN101" s="23">
        <f t="shared" si="430"/>
        <v>0.88735007032151647</v>
      </c>
      <c r="CO101" s="56">
        <f>SUM(CO102:CO107)</f>
        <v>0</v>
      </c>
      <c r="CP101" s="56">
        <f>SUM(CP102:CP107)</f>
        <v>0</v>
      </c>
      <c r="CQ101" s="56">
        <f>SUM(CQ102:CQ107)</f>
        <v>0</v>
      </c>
      <c r="CR101" s="23" t="str">
        <f t="shared" si="404"/>
        <v xml:space="preserve"> </v>
      </c>
      <c r="CS101" s="23" t="str">
        <f t="shared" si="405"/>
        <v xml:space="preserve"> </v>
      </c>
      <c r="CT101" s="56">
        <f>SUM(CT102:CT107)</f>
        <v>0</v>
      </c>
      <c r="CU101" s="56">
        <f>SUM(CU102:CU107)</f>
        <v>2718.54</v>
      </c>
      <c r="CV101" s="56">
        <f>SUM(CV102:CV107)</f>
        <v>0</v>
      </c>
      <c r="CW101" s="45" t="str">
        <f t="shared" si="431"/>
        <v xml:space="preserve"> </v>
      </c>
      <c r="CX101" s="45" t="str">
        <f t="shared" si="432"/>
        <v xml:space="preserve"> </v>
      </c>
      <c r="CY101" s="56">
        <f>SUM(CY102:CY107)</f>
        <v>0</v>
      </c>
      <c r="CZ101" s="56">
        <f>SUM(CZ102:CZ107)</f>
        <v>0</v>
      </c>
      <c r="DA101" s="56">
        <f>SUM(DA102:DA107)</f>
        <v>0</v>
      </c>
      <c r="DB101" s="23" t="str">
        <f t="shared" si="591"/>
        <v xml:space="preserve"> </v>
      </c>
      <c r="DC101" s="23" t="str">
        <f t="shared" si="407"/>
        <v xml:space="preserve"> </v>
      </c>
      <c r="DD101" s="56">
        <f>SUM(DD102:DD107)</f>
        <v>0</v>
      </c>
      <c r="DE101" s="56">
        <f>SUM(DE102:DE107)</f>
        <v>0</v>
      </c>
      <c r="DF101" s="56">
        <f>SUM(DF102:DF107)</f>
        <v>0</v>
      </c>
      <c r="DG101" s="23" t="str">
        <f t="shared" si="592"/>
        <v xml:space="preserve"> </v>
      </c>
      <c r="DH101" s="23" t="str">
        <f t="shared" si="409"/>
        <v xml:space="preserve"> </v>
      </c>
      <c r="DI101" s="56">
        <f>SUM(DI102:DI107)</f>
        <v>0</v>
      </c>
      <c r="DJ101" s="56">
        <f>SUM(DJ102:DJ107)</f>
        <v>0</v>
      </c>
      <c r="DK101" s="23" t="str">
        <f t="shared" si="614"/>
        <v xml:space="preserve"> </v>
      </c>
      <c r="DL101" s="56">
        <f>SUM(DL102:DL107)</f>
        <v>0</v>
      </c>
      <c r="DM101" s="56">
        <f>SUM(DM102:DM107)</f>
        <v>1157.95</v>
      </c>
      <c r="DN101" s="56">
        <f>SUM(DN102:DN107)</f>
        <v>379500.33</v>
      </c>
      <c r="DO101" s="23" t="str">
        <f t="shared" si="593"/>
        <v xml:space="preserve"> </v>
      </c>
      <c r="DP101" s="23">
        <f t="shared" ref="DP101:DP103" si="621">IF(DM101=0," ",IF(DM101/DN101*100&gt;200,"св.200",DM101/DN101))</f>
        <v>3.0512489936438264E-3</v>
      </c>
      <c r="DQ101" s="56">
        <f>SUM(DQ102:DQ107)</f>
        <v>31520</v>
      </c>
      <c r="DR101" s="56">
        <f>SUM(DR102:DR107)</f>
        <v>0</v>
      </c>
      <c r="DS101" s="56">
        <f>SUM(DS102:DS107)</f>
        <v>0</v>
      </c>
      <c r="DT101" s="23" t="str">
        <f t="shared" si="537"/>
        <v xml:space="preserve"> </v>
      </c>
      <c r="DU101" s="23" t="str">
        <f t="shared" ref="DU101:DU103" si="622">IF(DR101=0," ",IF(DR101/DS101*100&gt;200,"св.200",DR101/DS101))</f>
        <v xml:space="preserve"> </v>
      </c>
    </row>
    <row r="102" spans="1:125" s="16" customFormat="1" ht="15.75" hidden="1" customHeight="1" outlineLevel="1">
      <c r="A102" s="15">
        <v>81</v>
      </c>
      <c r="B102" s="8" t="s">
        <v>6</v>
      </c>
      <c r="C102" s="61">
        <f t="shared" ref="C102:C107" si="623">H102+AQ102</f>
        <v>26012200</v>
      </c>
      <c r="D102" s="61">
        <f t="shared" ref="D102:D107" si="624">I102+AR102</f>
        <v>5839808.5100000007</v>
      </c>
      <c r="E102" s="24">
        <f t="shared" ref="E102:E107" si="625">J102+AS102</f>
        <v>6027631.75</v>
      </c>
      <c r="F102" s="25">
        <f t="shared" ref="F102:F133" si="626">IF(D102&lt;=0," ",IF(D102/C102*100&gt;200,"СВ.200",D102/C102))</f>
        <v>0.22450267605200638</v>
      </c>
      <c r="G102" s="25">
        <f t="shared" ref="G102:G133" si="627">IF(E102=0," ",IF(D102/E102*100&gt;200,"св.200",D102/E102))</f>
        <v>0.96883962926235512</v>
      </c>
      <c r="H102" s="14">
        <f t="shared" ref="H102:J107" si="628">W102++AG102+M102+AB102+AL102+R102</f>
        <v>24540680</v>
      </c>
      <c r="I102" s="21">
        <f t="shared" si="628"/>
        <v>5677859.8500000006</v>
      </c>
      <c r="J102" s="14">
        <f t="shared" si="628"/>
        <v>5515886.6500000004</v>
      </c>
      <c r="K102" s="25">
        <f t="shared" si="583"/>
        <v>0.23136522093112336</v>
      </c>
      <c r="L102" s="25">
        <f t="shared" si="375"/>
        <v>1.0293648528836248</v>
      </c>
      <c r="M102" s="33">
        <v>21660300</v>
      </c>
      <c r="N102" s="33">
        <v>5099181.13</v>
      </c>
      <c r="O102" s="33">
        <v>4972882.7</v>
      </c>
      <c r="P102" s="25">
        <f t="shared" si="584"/>
        <v>0.23541599747002581</v>
      </c>
      <c r="Q102" s="25">
        <f t="shared" si="377"/>
        <v>1.0253974279345057</v>
      </c>
      <c r="R102" s="33">
        <v>1328380</v>
      </c>
      <c r="S102" s="33">
        <v>342590.32</v>
      </c>
      <c r="T102" s="33">
        <v>284983.7</v>
      </c>
      <c r="U102" s="25">
        <f t="shared" si="585"/>
        <v>0.25790084162664301</v>
      </c>
      <c r="V102" s="25">
        <f t="shared" si="379"/>
        <v>1.2021400522205306</v>
      </c>
      <c r="W102" s="33"/>
      <c r="X102" s="33"/>
      <c r="Y102" s="33"/>
      <c r="Z102" s="25" t="str">
        <f t="shared" ref="Z102" si="629">IF(X102&lt;=0," ",IF(W102&lt;=0," ",IF(X102/W102*100&gt;200,"СВ.200",X102/W102)))</f>
        <v xml:space="preserve"> </v>
      </c>
      <c r="AA102" s="25" t="str">
        <f t="shared" ref="AA102" si="630">IF(Y102=0," ",IF(X102/Y102*100&gt;200,"св.200",X102/Y102))</f>
        <v xml:space="preserve"> </v>
      </c>
      <c r="AB102" s="33">
        <v>360000</v>
      </c>
      <c r="AC102" s="33">
        <v>41203.040000000001</v>
      </c>
      <c r="AD102" s="33">
        <v>44676.84</v>
      </c>
      <c r="AE102" s="25">
        <f t="shared" si="586"/>
        <v>0.1144528888888889</v>
      </c>
      <c r="AF102" s="25">
        <f t="shared" si="383"/>
        <v>0.92224606753745353</v>
      </c>
      <c r="AG102" s="33">
        <v>1192000</v>
      </c>
      <c r="AH102" s="33">
        <v>194885.36</v>
      </c>
      <c r="AI102" s="33">
        <v>213343.41</v>
      </c>
      <c r="AJ102" s="25">
        <f t="shared" si="587"/>
        <v>0.16349442953020132</v>
      </c>
      <c r="AK102" s="25">
        <f t="shared" si="385"/>
        <v>0.91348197724973079</v>
      </c>
      <c r="AL102" s="33"/>
      <c r="AM102" s="33"/>
      <c r="AN102" s="33"/>
      <c r="AO102" s="25" t="str">
        <f t="shared" si="547"/>
        <v xml:space="preserve"> </v>
      </c>
      <c r="AP102" s="25" t="str">
        <f t="shared" si="386"/>
        <v xml:space="preserve"> </v>
      </c>
      <c r="AQ102" s="53">
        <f t="shared" ref="AQ102:AQ107" si="631">AV102+BA102+BF102+BK102+BP102+BU102+BZ102+CE102+CY102+DD102+DL102+CT102+DQ102</f>
        <v>1471520</v>
      </c>
      <c r="AR102" s="53">
        <f t="shared" ref="AR102:AR107" si="632">AW102+BB102+BG102+BL102+BQ102+BV102+CA102+CF102+CZ102+DE102+DM102+CU102+DI102+DR102</f>
        <v>161948.66000000003</v>
      </c>
      <c r="AS102" s="53">
        <f t="shared" ref="AS102:AS107" si="633">AX102+BC102+BH102+BM102+BR102+BW102+CB102+CG102+DA102+DF102+DN102+CV102+DJ102</f>
        <v>511745.1</v>
      </c>
      <c r="AT102" s="25">
        <f t="shared" si="421"/>
        <v>0.11005535772534525</v>
      </c>
      <c r="AU102" s="25">
        <f t="shared" si="436"/>
        <v>0.31646352842460052</v>
      </c>
      <c r="AV102" s="33">
        <v>200000</v>
      </c>
      <c r="AW102" s="33">
        <v>4050.99</v>
      </c>
      <c r="AX102" s="33">
        <v>1623.45</v>
      </c>
      <c r="AY102" s="25">
        <f t="shared" si="588"/>
        <v>2.0254949999999997E-2</v>
      </c>
      <c r="AZ102" s="25" t="str">
        <f t="shared" si="389"/>
        <v>св.200</v>
      </c>
      <c r="BA102" s="33"/>
      <c r="BB102" s="33"/>
      <c r="BC102" s="33"/>
      <c r="BD102" s="25" t="str">
        <f t="shared" si="390"/>
        <v xml:space="preserve"> </v>
      </c>
      <c r="BE102" s="25" t="str">
        <f t="shared" si="391"/>
        <v xml:space="preserve"> </v>
      </c>
      <c r="BF102" s="33"/>
      <c r="BG102" s="33"/>
      <c r="BH102" s="33"/>
      <c r="BI102" s="25" t="str">
        <f t="shared" si="589"/>
        <v xml:space="preserve"> </v>
      </c>
      <c r="BJ102" s="25" t="str">
        <f t="shared" si="393"/>
        <v xml:space="preserve"> </v>
      </c>
      <c r="BK102" s="33">
        <v>540000</v>
      </c>
      <c r="BL102" s="33">
        <v>89835.46</v>
      </c>
      <c r="BM102" s="33">
        <v>89835.46</v>
      </c>
      <c r="BN102" s="25">
        <f t="shared" si="542"/>
        <v>0.16636196296296296</v>
      </c>
      <c r="BO102" s="25">
        <f t="shared" si="395"/>
        <v>1</v>
      </c>
      <c r="BP102" s="33">
        <v>250000</v>
      </c>
      <c r="BQ102" s="33">
        <v>50568.06</v>
      </c>
      <c r="BR102" s="33">
        <v>36505.85</v>
      </c>
      <c r="BS102" s="25">
        <f t="shared" si="590"/>
        <v>0.20227223999999999</v>
      </c>
      <c r="BT102" s="25">
        <f t="shared" si="397"/>
        <v>1.3852042891755705</v>
      </c>
      <c r="BU102" s="33">
        <v>400000</v>
      </c>
      <c r="BV102" s="33">
        <v>9820</v>
      </c>
      <c r="BW102" s="33"/>
      <c r="BX102" s="25">
        <f t="shared" si="618"/>
        <v>2.4549999999999999E-2</v>
      </c>
      <c r="BY102" s="25" t="str">
        <f t="shared" si="619"/>
        <v xml:space="preserve"> </v>
      </c>
      <c r="BZ102" s="33"/>
      <c r="CA102" s="33"/>
      <c r="CB102" s="33"/>
      <c r="CC102" s="25" t="str">
        <f t="shared" si="487"/>
        <v xml:space="preserve"> </v>
      </c>
      <c r="CD102" s="25" t="str">
        <f t="shared" si="400"/>
        <v xml:space="preserve"> </v>
      </c>
      <c r="CE102" s="24">
        <f t="shared" ref="CE102:CG107" si="634">CJ102+CO102</f>
        <v>50000</v>
      </c>
      <c r="CF102" s="24">
        <f t="shared" si="634"/>
        <v>3798.16</v>
      </c>
      <c r="CG102" s="24">
        <f t="shared" si="634"/>
        <v>4280.34</v>
      </c>
      <c r="CH102" s="25">
        <f t="shared" si="402"/>
        <v>7.5963199999999995E-2</v>
      </c>
      <c r="CI102" s="25">
        <f t="shared" si="429"/>
        <v>0.88735007032151647</v>
      </c>
      <c r="CJ102" s="33">
        <v>50000</v>
      </c>
      <c r="CK102" s="33">
        <v>3798.16</v>
      </c>
      <c r="CL102" s="33">
        <v>4280.34</v>
      </c>
      <c r="CM102" s="25">
        <f t="shared" si="403"/>
        <v>7.5963199999999995E-2</v>
      </c>
      <c r="CN102" s="25">
        <f t="shared" si="430"/>
        <v>0.88735007032151647</v>
      </c>
      <c r="CO102" s="33"/>
      <c r="CP102" s="33"/>
      <c r="CQ102" s="33"/>
      <c r="CR102" s="25" t="str">
        <f t="shared" si="404"/>
        <v xml:space="preserve"> </v>
      </c>
      <c r="CS102" s="25" t="str">
        <f t="shared" si="405"/>
        <v xml:space="preserve"> </v>
      </c>
      <c r="CT102" s="33"/>
      <c r="CU102" s="33">
        <v>2718.54</v>
      </c>
      <c r="CV102" s="33">
        <v>0</v>
      </c>
      <c r="CW102" s="25" t="str">
        <f t="shared" si="431"/>
        <v xml:space="preserve"> </v>
      </c>
      <c r="CX102" s="25" t="str">
        <f t="shared" si="432"/>
        <v xml:space="preserve"> </v>
      </c>
      <c r="CY102" s="33"/>
      <c r="CZ102" s="33"/>
      <c r="DA102" s="33"/>
      <c r="DB102" s="25" t="str">
        <f t="shared" si="591"/>
        <v xml:space="preserve"> </v>
      </c>
      <c r="DC102" s="25" t="str">
        <f t="shared" si="407"/>
        <v xml:space="preserve"> </v>
      </c>
      <c r="DD102" s="33"/>
      <c r="DE102" s="33"/>
      <c r="DF102" s="33"/>
      <c r="DG102" s="25" t="str">
        <f t="shared" si="592"/>
        <v xml:space="preserve"> </v>
      </c>
      <c r="DH102" s="25" t="str">
        <f t="shared" si="409"/>
        <v xml:space="preserve"> </v>
      </c>
      <c r="DI102" s="33"/>
      <c r="DJ102" s="33"/>
      <c r="DK102" s="25" t="str">
        <f t="shared" si="614"/>
        <v xml:space="preserve"> </v>
      </c>
      <c r="DL102" s="33"/>
      <c r="DM102" s="33">
        <v>1157.45</v>
      </c>
      <c r="DN102" s="33">
        <v>379500</v>
      </c>
      <c r="DO102" s="25" t="str">
        <f t="shared" si="593"/>
        <v xml:space="preserve"> </v>
      </c>
      <c r="DP102" s="25">
        <f t="shared" si="621"/>
        <v>3.0499341238471676E-3</v>
      </c>
      <c r="DQ102" s="33">
        <v>31520</v>
      </c>
      <c r="DR102" s="33"/>
      <c r="DS102" s="33"/>
      <c r="DT102" s="25" t="str">
        <f t="shared" si="537"/>
        <v xml:space="preserve"> </v>
      </c>
      <c r="DU102" s="25" t="str">
        <f t="shared" si="622"/>
        <v xml:space="preserve"> </v>
      </c>
    </row>
    <row r="103" spans="1:125" s="16" customFormat="1" ht="15.75" hidden="1" customHeight="1" outlineLevel="1">
      <c r="A103" s="15">
        <f>A102+1</f>
        <v>82</v>
      </c>
      <c r="B103" s="8" t="s">
        <v>11</v>
      </c>
      <c r="C103" s="24">
        <f t="shared" si="623"/>
        <v>1871550</v>
      </c>
      <c r="D103" s="24">
        <f t="shared" si="624"/>
        <v>274890.55</v>
      </c>
      <c r="E103" s="24">
        <f t="shared" si="625"/>
        <v>240981.63999999998</v>
      </c>
      <c r="F103" s="25">
        <f t="shared" si="626"/>
        <v>0.14687854986508508</v>
      </c>
      <c r="G103" s="25">
        <f t="shared" si="627"/>
        <v>1.1407115911403043</v>
      </c>
      <c r="H103" s="14">
        <f t="shared" si="628"/>
        <v>1212050</v>
      </c>
      <c r="I103" s="21">
        <f t="shared" si="628"/>
        <v>152492.12</v>
      </c>
      <c r="J103" s="14">
        <f t="shared" si="628"/>
        <v>168334.88999999998</v>
      </c>
      <c r="K103" s="25">
        <f t="shared" si="583"/>
        <v>0.12581339053669402</v>
      </c>
      <c r="L103" s="25">
        <f t="shared" si="375"/>
        <v>0.9058854049805124</v>
      </c>
      <c r="M103" s="33">
        <v>805050</v>
      </c>
      <c r="N103" s="33">
        <v>82593.600000000006</v>
      </c>
      <c r="O103" s="33">
        <v>107055.24</v>
      </c>
      <c r="P103" s="25">
        <f t="shared" si="584"/>
        <v>0.1025943730203093</v>
      </c>
      <c r="Q103" s="25">
        <f t="shared" si="377"/>
        <v>0.77150450552443772</v>
      </c>
      <c r="R103" s="33"/>
      <c r="S103" s="33"/>
      <c r="T103" s="33"/>
      <c r="U103" s="25" t="str">
        <f t="shared" si="585"/>
        <v xml:space="preserve"> </v>
      </c>
      <c r="V103" s="25" t="str">
        <f t="shared" ref="V103:V107" si="635">IF(S103=0," ",IF(S103/T103*100&gt;200,"св.200",S103/T103))</f>
        <v xml:space="preserve"> </v>
      </c>
      <c r="W103" s="33"/>
      <c r="X103" s="33"/>
      <c r="Y103" s="33"/>
      <c r="Z103" s="25" t="str">
        <f t="shared" ref="Z103:Z107" si="636">IF(X103&lt;=0," ",IF(W103&lt;=0," ",IF(X103/W103*100&gt;200,"СВ.200",X103/W103)))</f>
        <v xml:space="preserve"> </v>
      </c>
      <c r="AA103" s="25" t="str">
        <f t="shared" ref="AA103:AA107" si="637">IF(Y103=0," ",IF(X103/Y103*100&gt;200,"св.200",X103/Y103))</f>
        <v xml:space="preserve"> </v>
      </c>
      <c r="AB103" s="33">
        <v>57000</v>
      </c>
      <c r="AC103" s="33">
        <v>4835.05</v>
      </c>
      <c r="AD103" s="33">
        <v>1692.36</v>
      </c>
      <c r="AE103" s="25">
        <f t="shared" si="586"/>
        <v>8.4825438596491234E-2</v>
      </c>
      <c r="AF103" s="25" t="str">
        <f t="shared" si="383"/>
        <v>св.200</v>
      </c>
      <c r="AG103" s="33">
        <v>350000</v>
      </c>
      <c r="AH103" s="33">
        <v>65063.47</v>
      </c>
      <c r="AI103" s="33">
        <v>59587.29</v>
      </c>
      <c r="AJ103" s="25">
        <f t="shared" si="587"/>
        <v>0.18589562857142858</v>
      </c>
      <c r="AK103" s="25">
        <f t="shared" si="385"/>
        <v>1.0919018132893776</v>
      </c>
      <c r="AL103" s="33"/>
      <c r="AM103" s="33"/>
      <c r="AN103" s="33"/>
      <c r="AO103" s="25" t="str">
        <f t="shared" si="547"/>
        <v xml:space="preserve"> </v>
      </c>
      <c r="AP103" s="25" t="str">
        <f t="shared" si="386"/>
        <v xml:space="preserve"> </v>
      </c>
      <c r="AQ103" s="53">
        <f t="shared" si="631"/>
        <v>659500</v>
      </c>
      <c r="AR103" s="53">
        <f t="shared" si="632"/>
        <v>122398.43</v>
      </c>
      <c r="AS103" s="53">
        <f t="shared" si="633"/>
        <v>72646.75</v>
      </c>
      <c r="AT103" s="25">
        <f t="shared" si="421"/>
        <v>0.18559276724791507</v>
      </c>
      <c r="AU103" s="25">
        <f t="shared" si="436"/>
        <v>1.6848438505507817</v>
      </c>
      <c r="AV103" s="33"/>
      <c r="AW103" s="33"/>
      <c r="AX103" s="33"/>
      <c r="AY103" s="25" t="str">
        <f t="shared" si="588"/>
        <v xml:space="preserve"> </v>
      </c>
      <c r="AZ103" s="25" t="str">
        <f t="shared" si="389"/>
        <v xml:space="preserve"> </v>
      </c>
      <c r="BA103" s="33"/>
      <c r="BB103" s="33"/>
      <c r="BC103" s="33"/>
      <c r="BD103" s="25" t="str">
        <f t="shared" si="390"/>
        <v xml:space="preserve"> </v>
      </c>
      <c r="BE103" s="25" t="str">
        <f t="shared" si="391"/>
        <v xml:space="preserve"> </v>
      </c>
      <c r="BF103" s="33">
        <v>609500</v>
      </c>
      <c r="BG103" s="33">
        <v>97370.36</v>
      </c>
      <c r="BH103" s="33">
        <v>72646.75</v>
      </c>
      <c r="BI103" s="25">
        <f t="shared" si="589"/>
        <v>0.15975448728465955</v>
      </c>
      <c r="BJ103" s="25">
        <f t="shared" si="393"/>
        <v>1.3403264426832584</v>
      </c>
      <c r="BK103" s="33"/>
      <c r="BL103" s="33"/>
      <c r="BM103" s="33"/>
      <c r="BN103" s="25" t="str">
        <f t="shared" si="542"/>
        <v xml:space="preserve"> </v>
      </c>
      <c r="BO103" s="25" t="str">
        <f t="shared" si="395"/>
        <v xml:space="preserve"> </v>
      </c>
      <c r="BP103" s="33"/>
      <c r="BQ103" s="33"/>
      <c r="BR103" s="33"/>
      <c r="BS103" s="25" t="str">
        <f t="shared" si="590"/>
        <v xml:space="preserve"> </v>
      </c>
      <c r="BT103" s="25" t="str">
        <f t="shared" si="397"/>
        <v xml:space="preserve"> </v>
      </c>
      <c r="BU103" s="33">
        <v>50000</v>
      </c>
      <c r="BV103" s="33">
        <v>25028.07</v>
      </c>
      <c r="BW103" s="33"/>
      <c r="BX103" s="25">
        <f t="shared" ref="BX103:BX107" si="638">IF(BV103&lt;=0," ",IF(BU103&lt;=0," ",IF(BV103/BU103*100&gt;200,"СВ.200",BV103/BU103)))</f>
        <v>0.50056140000000005</v>
      </c>
      <c r="BY103" s="25" t="str">
        <f t="shared" ref="BY103:BY107" si="639">IF(BW103=0," ",IF(BV103/BW103*100&gt;200,"св.200",BV103/BW103))</f>
        <v xml:space="preserve"> </v>
      </c>
      <c r="BZ103" s="33"/>
      <c r="CA103" s="33"/>
      <c r="CB103" s="33"/>
      <c r="CC103" s="25" t="str">
        <f t="shared" si="487"/>
        <v xml:space="preserve"> </v>
      </c>
      <c r="CD103" s="25" t="str">
        <f t="shared" si="400"/>
        <v xml:space="preserve"> </v>
      </c>
      <c r="CE103" s="24">
        <f t="shared" si="634"/>
        <v>0</v>
      </c>
      <c r="CF103" s="24">
        <f t="shared" si="634"/>
        <v>0</v>
      </c>
      <c r="CG103" s="24">
        <f t="shared" si="634"/>
        <v>0</v>
      </c>
      <c r="CH103" s="25" t="str">
        <f t="shared" si="402"/>
        <v xml:space="preserve"> </v>
      </c>
      <c r="CI103" s="25" t="str">
        <f t="shared" si="429"/>
        <v xml:space="preserve"> </v>
      </c>
      <c r="CJ103" s="33"/>
      <c r="CK103" s="33"/>
      <c r="CL103" s="33"/>
      <c r="CM103" s="25" t="str">
        <f t="shared" si="403"/>
        <v xml:space="preserve"> </v>
      </c>
      <c r="CN103" s="25" t="str">
        <f t="shared" si="430"/>
        <v xml:space="preserve"> </v>
      </c>
      <c r="CO103" s="33"/>
      <c r="CP103" s="33"/>
      <c r="CQ103" s="33"/>
      <c r="CR103" s="25" t="str">
        <f t="shared" si="404"/>
        <v xml:space="preserve"> </v>
      </c>
      <c r="CS103" s="25" t="str">
        <f t="shared" si="405"/>
        <v xml:space="preserve"> </v>
      </c>
      <c r="CT103" s="33"/>
      <c r="CU103" s="33"/>
      <c r="CV103" s="33"/>
      <c r="CW103" s="25" t="str">
        <f t="shared" si="431"/>
        <v xml:space="preserve"> </v>
      </c>
      <c r="CX103" s="25" t="str">
        <f t="shared" si="432"/>
        <v xml:space="preserve"> </v>
      </c>
      <c r="CY103" s="33"/>
      <c r="CZ103" s="33"/>
      <c r="DA103" s="33"/>
      <c r="DB103" s="25" t="str">
        <f t="shared" si="591"/>
        <v xml:space="preserve"> </v>
      </c>
      <c r="DC103" s="25" t="str">
        <f t="shared" si="407"/>
        <v xml:space="preserve"> </v>
      </c>
      <c r="DD103" s="33"/>
      <c r="DE103" s="33"/>
      <c r="DF103" s="33"/>
      <c r="DG103" s="25" t="str">
        <f t="shared" si="592"/>
        <v xml:space="preserve"> </v>
      </c>
      <c r="DH103" s="25" t="str">
        <f t="shared" si="409"/>
        <v xml:space="preserve"> </v>
      </c>
      <c r="DI103" s="33"/>
      <c r="DJ103" s="33"/>
      <c r="DK103" s="25" t="str">
        <f t="shared" si="614"/>
        <v xml:space="preserve"> </v>
      </c>
      <c r="DL103" s="33"/>
      <c r="DM103" s="33"/>
      <c r="DN103" s="33"/>
      <c r="DO103" s="25" t="str">
        <f t="shared" si="593"/>
        <v xml:space="preserve"> </v>
      </c>
      <c r="DP103" s="25" t="str">
        <f t="shared" si="621"/>
        <v xml:space="preserve"> </v>
      </c>
      <c r="DQ103" s="33"/>
      <c r="DR103" s="33"/>
      <c r="DS103" s="33"/>
      <c r="DT103" s="25" t="str">
        <f t="shared" si="537"/>
        <v xml:space="preserve"> </v>
      </c>
      <c r="DU103" s="25" t="str">
        <f t="shared" si="622"/>
        <v xml:space="preserve"> </v>
      </c>
    </row>
    <row r="104" spans="1:125" s="16" customFormat="1" ht="15.75" hidden="1" customHeight="1" outlineLevel="1">
      <c r="A104" s="15">
        <f t="shared" ref="A104:A107" si="640">A103+1</f>
        <v>83</v>
      </c>
      <c r="B104" s="8" t="s">
        <v>69</v>
      </c>
      <c r="C104" s="24">
        <f t="shared" si="623"/>
        <v>1449132.6</v>
      </c>
      <c r="D104" s="24">
        <f t="shared" si="624"/>
        <v>265209.49999999994</v>
      </c>
      <c r="E104" s="24">
        <f t="shared" si="625"/>
        <v>182454.16000000003</v>
      </c>
      <c r="F104" s="25">
        <f t="shared" si="626"/>
        <v>0.18301258283748495</v>
      </c>
      <c r="G104" s="25">
        <f t="shared" si="627"/>
        <v>1.453567844109446</v>
      </c>
      <c r="H104" s="14">
        <f t="shared" si="628"/>
        <v>1425400</v>
      </c>
      <c r="I104" s="21">
        <f t="shared" si="628"/>
        <v>264290.14999999997</v>
      </c>
      <c r="J104" s="14">
        <f t="shared" si="628"/>
        <v>182454.16000000003</v>
      </c>
      <c r="K104" s="25">
        <f t="shared" si="583"/>
        <v>0.18541472569103407</v>
      </c>
      <c r="L104" s="25">
        <f t="shared" si="375"/>
        <v>1.4485290442267795</v>
      </c>
      <c r="M104" s="33">
        <v>292500</v>
      </c>
      <c r="N104" s="33">
        <v>75509.25</v>
      </c>
      <c r="O104" s="33">
        <v>69859.94</v>
      </c>
      <c r="P104" s="25">
        <f t="shared" si="584"/>
        <v>0.25815128205128207</v>
      </c>
      <c r="Q104" s="25">
        <f t="shared" si="377"/>
        <v>1.0808662303460324</v>
      </c>
      <c r="R104" s="33"/>
      <c r="S104" s="33"/>
      <c r="T104" s="33"/>
      <c r="U104" s="25" t="str">
        <f t="shared" si="585"/>
        <v xml:space="preserve"> </v>
      </c>
      <c r="V104" s="25" t="str">
        <f t="shared" si="635"/>
        <v xml:space="preserve"> </v>
      </c>
      <c r="W104" s="33">
        <v>105900</v>
      </c>
      <c r="X104" s="33"/>
      <c r="Y104" s="33">
        <v>24000</v>
      </c>
      <c r="Z104" s="25" t="str">
        <f t="shared" si="636"/>
        <v xml:space="preserve"> </v>
      </c>
      <c r="AA104" s="25">
        <f t="shared" si="637"/>
        <v>0</v>
      </c>
      <c r="AB104" s="33">
        <v>60000</v>
      </c>
      <c r="AC104" s="33">
        <v>1517.35</v>
      </c>
      <c r="AD104" s="33">
        <v>2637.95</v>
      </c>
      <c r="AE104" s="25">
        <f t="shared" si="586"/>
        <v>2.5289166666666665E-2</v>
      </c>
      <c r="AF104" s="25">
        <f t="shared" si="383"/>
        <v>0.57520043973540058</v>
      </c>
      <c r="AG104" s="33">
        <v>967000</v>
      </c>
      <c r="AH104" s="33">
        <v>187263.55</v>
      </c>
      <c r="AI104" s="33">
        <v>85956.27</v>
      </c>
      <c r="AJ104" s="25">
        <f t="shared" si="587"/>
        <v>0.19365413650465355</v>
      </c>
      <c r="AK104" s="25" t="str">
        <f t="shared" si="385"/>
        <v>св.200</v>
      </c>
      <c r="AL104" s="33"/>
      <c r="AM104" s="33"/>
      <c r="AN104" s="33"/>
      <c r="AO104" s="25" t="str">
        <f t="shared" si="547"/>
        <v xml:space="preserve"> </v>
      </c>
      <c r="AP104" s="25" t="str">
        <f t="shared" si="386"/>
        <v xml:space="preserve"> </v>
      </c>
      <c r="AQ104" s="53">
        <f t="shared" si="631"/>
        <v>23732.6</v>
      </c>
      <c r="AR104" s="53">
        <f t="shared" si="632"/>
        <v>919.35</v>
      </c>
      <c r="AS104" s="53">
        <f t="shared" si="633"/>
        <v>0</v>
      </c>
      <c r="AT104" s="25">
        <f t="shared" ref="AT104:AT107" si="641">IF(AR104&lt;=0," ",IF(AQ104&lt;=0," ",IF(AR104/AQ104*100&gt;200,"СВ.200",AR104/AQ104)))</f>
        <v>3.8737854259541731E-2</v>
      </c>
      <c r="AU104" s="25" t="str">
        <f t="shared" ref="AU104:AU107" si="642">IF(AS104=0," ",IF(AR104/AS104*100&gt;200,"св.200",AR104/AS104))</f>
        <v xml:space="preserve"> </v>
      </c>
      <c r="AV104" s="33"/>
      <c r="AW104" s="33"/>
      <c r="AX104" s="33"/>
      <c r="AY104" s="25" t="str">
        <f t="shared" si="588"/>
        <v xml:space="preserve"> </v>
      </c>
      <c r="AZ104" s="25" t="str">
        <f t="shared" si="389"/>
        <v xml:space="preserve"> </v>
      </c>
      <c r="BA104" s="33">
        <v>3732.6</v>
      </c>
      <c r="BB104" s="33">
        <v>919.35</v>
      </c>
      <c r="BC104" s="33"/>
      <c r="BD104" s="25">
        <f t="shared" si="390"/>
        <v>0.24630284520173606</v>
      </c>
      <c r="BE104" s="25" t="str">
        <f t="shared" si="391"/>
        <v xml:space="preserve"> </v>
      </c>
      <c r="BF104" s="33"/>
      <c r="BG104" s="33"/>
      <c r="BH104" s="33"/>
      <c r="BI104" s="25" t="str">
        <f t="shared" si="589"/>
        <v xml:space="preserve"> </v>
      </c>
      <c r="BJ104" s="25" t="str">
        <f t="shared" si="393"/>
        <v xml:space="preserve"> </v>
      </c>
      <c r="BK104" s="33"/>
      <c r="BL104" s="33"/>
      <c r="BM104" s="33"/>
      <c r="BN104" s="25" t="str">
        <f t="shared" si="542"/>
        <v xml:space="preserve"> </v>
      </c>
      <c r="BO104" s="25" t="str">
        <f t="shared" si="395"/>
        <v xml:space="preserve"> </v>
      </c>
      <c r="BP104" s="33"/>
      <c r="BQ104" s="33"/>
      <c r="BR104" s="33"/>
      <c r="BS104" s="25" t="str">
        <f t="shared" si="590"/>
        <v xml:space="preserve"> </v>
      </c>
      <c r="BT104" s="25" t="str">
        <f t="shared" si="397"/>
        <v xml:space="preserve"> </v>
      </c>
      <c r="BU104" s="33">
        <v>20000</v>
      </c>
      <c r="BV104" s="33"/>
      <c r="BW104" s="33"/>
      <c r="BX104" s="25" t="str">
        <f t="shared" si="638"/>
        <v xml:space="preserve"> </v>
      </c>
      <c r="BY104" s="25" t="str">
        <f t="shared" si="639"/>
        <v xml:space="preserve"> </v>
      </c>
      <c r="BZ104" s="33"/>
      <c r="CA104" s="33"/>
      <c r="CB104" s="33"/>
      <c r="CC104" s="25" t="str">
        <f t="shared" si="487"/>
        <v xml:space="preserve"> </v>
      </c>
      <c r="CD104" s="25" t="str">
        <f t="shared" si="400"/>
        <v xml:space="preserve"> </v>
      </c>
      <c r="CE104" s="24">
        <f t="shared" si="634"/>
        <v>0</v>
      </c>
      <c r="CF104" s="24">
        <f t="shared" si="634"/>
        <v>0</v>
      </c>
      <c r="CG104" s="24">
        <f t="shared" si="634"/>
        <v>0</v>
      </c>
      <c r="CH104" s="25" t="str">
        <f t="shared" si="402"/>
        <v xml:space="preserve"> </v>
      </c>
      <c r="CI104" s="25" t="str">
        <f t="shared" si="429"/>
        <v xml:space="preserve"> </v>
      </c>
      <c r="CJ104" s="33"/>
      <c r="CK104" s="33"/>
      <c r="CL104" s="33"/>
      <c r="CM104" s="25" t="str">
        <f t="shared" si="403"/>
        <v xml:space="preserve"> </v>
      </c>
      <c r="CN104" s="25" t="str">
        <f t="shared" si="430"/>
        <v xml:space="preserve"> </v>
      </c>
      <c r="CO104" s="33"/>
      <c r="CP104" s="33"/>
      <c r="CQ104" s="33"/>
      <c r="CR104" s="25" t="str">
        <f t="shared" si="404"/>
        <v xml:space="preserve"> </v>
      </c>
      <c r="CS104" s="25" t="str">
        <f t="shared" si="405"/>
        <v xml:space="preserve"> </v>
      </c>
      <c r="CT104" s="33"/>
      <c r="CU104" s="33"/>
      <c r="CV104" s="33"/>
      <c r="CW104" s="25" t="str">
        <f t="shared" si="431"/>
        <v xml:space="preserve"> </v>
      </c>
      <c r="CX104" s="25" t="str">
        <f t="shared" si="432"/>
        <v xml:space="preserve"> </v>
      </c>
      <c r="CY104" s="33"/>
      <c r="CZ104" s="33"/>
      <c r="DA104" s="33"/>
      <c r="DB104" s="25" t="str">
        <f t="shared" si="591"/>
        <v xml:space="preserve"> </v>
      </c>
      <c r="DC104" s="25" t="str">
        <f t="shared" si="407"/>
        <v xml:space="preserve"> </v>
      </c>
      <c r="DD104" s="33"/>
      <c r="DE104" s="33"/>
      <c r="DF104" s="33"/>
      <c r="DG104" s="25" t="str">
        <f t="shared" si="592"/>
        <v xml:space="preserve"> </v>
      </c>
      <c r="DH104" s="25" t="str">
        <f t="shared" si="409"/>
        <v xml:space="preserve"> </v>
      </c>
      <c r="DI104" s="33"/>
      <c r="DJ104" s="33"/>
      <c r="DK104" s="25" t="str">
        <f t="shared" si="410"/>
        <v xml:space="preserve"> </v>
      </c>
      <c r="DL104" s="33"/>
      <c r="DM104" s="33"/>
      <c r="DN104" s="33"/>
      <c r="DO104" s="25" t="str">
        <f t="shared" si="593"/>
        <v xml:space="preserve"> </v>
      </c>
      <c r="DP104" s="25" t="str">
        <f t="shared" si="412"/>
        <v xml:space="preserve"> </v>
      </c>
      <c r="DQ104" s="33"/>
      <c r="DR104" s="33"/>
      <c r="DS104" s="33"/>
      <c r="DT104" s="25" t="str">
        <f t="shared" si="537"/>
        <v xml:space="preserve"> </v>
      </c>
      <c r="DU104" s="25" t="str">
        <f t="shared" ref="DU104:DU107" si="643">IF(DS104=0," ",IF(DR104/DS104*100&gt;200,"св.200",DR104/DS104))</f>
        <v xml:space="preserve"> </v>
      </c>
    </row>
    <row r="105" spans="1:125" s="16" customFormat="1" ht="15" hidden="1" customHeight="1" outlineLevel="1">
      <c r="A105" s="15">
        <f t="shared" si="640"/>
        <v>84</v>
      </c>
      <c r="B105" s="8" t="s">
        <v>31</v>
      </c>
      <c r="C105" s="24">
        <f t="shared" si="623"/>
        <v>1107300</v>
      </c>
      <c r="D105" s="24">
        <f t="shared" si="624"/>
        <v>176931.85</v>
      </c>
      <c r="E105" s="24">
        <f t="shared" si="625"/>
        <v>195729.03</v>
      </c>
      <c r="F105" s="25">
        <f t="shared" si="626"/>
        <v>0.1597867334958909</v>
      </c>
      <c r="G105" s="25">
        <f t="shared" si="627"/>
        <v>0.90396324960073637</v>
      </c>
      <c r="H105" s="14">
        <f t="shared" si="628"/>
        <v>1087300</v>
      </c>
      <c r="I105" s="21">
        <f t="shared" si="628"/>
        <v>176931.35</v>
      </c>
      <c r="J105" s="14">
        <f t="shared" si="628"/>
        <v>195728.7</v>
      </c>
      <c r="K105" s="25">
        <f t="shared" si="583"/>
        <v>0.16272542076703761</v>
      </c>
      <c r="L105" s="25">
        <f t="shared" si="375"/>
        <v>0.90396221913291197</v>
      </c>
      <c r="M105" s="33">
        <v>110000</v>
      </c>
      <c r="N105" s="33">
        <v>28304.27</v>
      </c>
      <c r="O105" s="33">
        <v>26205.5</v>
      </c>
      <c r="P105" s="25">
        <f t="shared" si="584"/>
        <v>0.25731154545454543</v>
      </c>
      <c r="Q105" s="25">
        <f t="shared" si="377"/>
        <v>1.0800889126328443</v>
      </c>
      <c r="R105" s="33"/>
      <c r="S105" s="33"/>
      <c r="T105" s="33"/>
      <c r="U105" s="25" t="str">
        <f t="shared" si="585"/>
        <v xml:space="preserve"> </v>
      </c>
      <c r="V105" s="25" t="str">
        <f t="shared" si="635"/>
        <v xml:space="preserve"> </v>
      </c>
      <c r="W105" s="33">
        <v>300</v>
      </c>
      <c r="X105" s="33"/>
      <c r="Y105" s="33"/>
      <c r="Z105" s="25" t="str">
        <f t="shared" si="636"/>
        <v xml:space="preserve"> </v>
      </c>
      <c r="AA105" s="25" t="str">
        <f t="shared" si="637"/>
        <v xml:space="preserve"> </v>
      </c>
      <c r="AB105" s="33">
        <v>49000</v>
      </c>
      <c r="AC105" s="33">
        <v>1882.23</v>
      </c>
      <c r="AD105" s="33">
        <v>9529.17</v>
      </c>
      <c r="AE105" s="25">
        <f t="shared" si="586"/>
        <v>3.8412857142857144E-2</v>
      </c>
      <c r="AF105" s="25">
        <f>IF(AC105&lt;=0," ",IF(AC105/AD105*100&gt;200,"св.200",AC105/AD105))</f>
        <v>0.19752297419397491</v>
      </c>
      <c r="AG105" s="33">
        <v>928000</v>
      </c>
      <c r="AH105" s="33">
        <v>146744.85</v>
      </c>
      <c r="AI105" s="33">
        <v>159994.03</v>
      </c>
      <c r="AJ105" s="25">
        <f t="shared" si="587"/>
        <v>0.15813022629310344</v>
      </c>
      <c r="AK105" s="25">
        <f t="shared" si="385"/>
        <v>0.91718953513452972</v>
      </c>
      <c r="AL105" s="33"/>
      <c r="AM105" s="33"/>
      <c r="AN105" s="33"/>
      <c r="AO105" s="25" t="str">
        <f t="shared" si="547"/>
        <v xml:space="preserve"> </v>
      </c>
      <c r="AP105" s="25" t="str">
        <f t="shared" si="386"/>
        <v xml:space="preserve"> </v>
      </c>
      <c r="AQ105" s="53">
        <f t="shared" si="631"/>
        <v>20000</v>
      </c>
      <c r="AR105" s="53">
        <f t="shared" si="632"/>
        <v>0.5</v>
      </c>
      <c r="AS105" s="53">
        <f t="shared" si="633"/>
        <v>0.33</v>
      </c>
      <c r="AT105" s="25">
        <f t="shared" si="641"/>
        <v>2.5000000000000001E-5</v>
      </c>
      <c r="AU105" s="25">
        <f t="shared" si="642"/>
        <v>1.5151515151515151</v>
      </c>
      <c r="AV105" s="33"/>
      <c r="AW105" s="33"/>
      <c r="AX105" s="33"/>
      <c r="AY105" s="25" t="str">
        <f t="shared" si="588"/>
        <v xml:space="preserve"> </v>
      </c>
      <c r="AZ105" s="25" t="str">
        <f t="shared" si="389"/>
        <v xml:space="preserve"> </v>
      </c>
      <c r="BA105" s="33"/>
      <c r="BB105" s="33"/>
      <c r="BC105" s="33"/>
      <c r="BD105" s="25" t="str">
        <f t="shared" si="390"/>
        <v xml:space="preserve"> </v>
      </c>
      <c r="BE105" s="25" t="str">
        <f t="shared" si="391"/>
        <v xml:space="preserve"> </v>
      </c>
      <c r="BF105" s="33"/>
      <c r="BG105" s="33"/>
      <c r="BH105" s="33"/>
      <c r="BI105" s="25" t="str">
        <f t="shared" si="589"/>
        <v xml:space="preserve"> </v>
      </c>
      <c r="BJ105" s="25" t="str">
        <f t="shared" si="393"/>
        <v xml:space="preserve"> </v>
      </c>
      <c r="BK105" s="33"/>
      <c r="BL105" s="33"/>
      <c r="BM105" s="33"/>
      <c r="BN105" s="25" t="str">
        <f t="shared" si="542"/>
        <v xml:space="preserve"> </v>
      </c>
      <c r="BO105" s="25" t="str">
        <f t="shared" si="395"/>
        <v xml:space="preserve"> </v>
      </c>
      <c r="BP105" s="33"/>
      <c r="BQ105" s="33"/>
      <c r="BR105" s="33"/>
      <c r="BS105" s="25" t="str">
        <f t="shared" si="590"/>
        <v xml:space="preserve"> </v>
      </c>
      <c r="BT105" s="25" t="str">
        <f t="shared" si="397"/>
        <v xml:space="preserve"> </v>
      </c>
      <c r="BU105" s="33">
        <v>20000</v>
      </c>
      <c r="BV105" s="33"/>
      <c r="BW105" s="33"/>
      <c r="BX105" s="25" t="str">
        <f t="shared" si="638"/>
        <v xml:space="preserve"> </v>
      </c>
      <c r="BY105" s="25" t="str">
        <f t="shared" si="639"/>
        <v xml:space="preserve"> </v>
      </c>
      <c r="BZ105" s="33"/>
      <c r="CA105" s="33"/>
      <c r="CB105" s="33"/>
      <c r="CC105" s="25" t="str">
        <f t="shared" si="487"/>
        <v xml:space="preserve"> </v>
      </c>
      <c r="CD105" s="25" t="str">
        <f t="shared" si="400"/>
        <v xml:space="preserve"> </v>
      </c>
      <c r="CE105" s="24">
        <f t="shared" si="634"/>
        <v>0</v>
      </c>
      <c r="CF105" s="24">
        <f t="shared" si="634"/>
        <v>0</v>
      </c>
      <c r="CG105" s="24">
        <f t="shared" si="634"/>
        <v>0</v>
      </c>
      <c r="CH105" s="25" t="str">
        <f t="shared" si="402"/>
        <v xml:space="preserve"> </v>
      </c>
      <c r="CI105" s="25" t="str">
        <f t="shared" si="429"/>
        <v xml:space="preserve"> </v>
      </c>
      <c r="CJ105" s="33"/>
      <c r="CK105" s="33"/>
      <c r="CL105" s="33"/>
      <c r="CM105" s="25" t="str">
        <f t="shared" si="403"/>
        <v xml:space="preserve"> </v>
      </c>
      <c r="CN105" s="25" t="str">
        <f t="shared" si="430"/>
        <v xml:space="preserve"> </v>
      </c>
      <c r="CO105" s="33"/>
      <c r="CP105" s="33"/>
      <c r="CQ105" s="33"/>
      <c r="CR105" s="25" t="str">
        <f t="shared" si="404"/>
        <v xml:space="preserve"> </v>
      </c>
      <c r="CS105" s="25" t="str">
        <f t="shared" si="405"/>
        <v xml:space="preserve"> </v>
      </c>
      <c r="CT105" s="33"/>
      <c r="CU105" s="33"/>
      <c r="CV105" s="33"/>
      <c r="CW105" s="25" t="str">
        <f t="shared" si="431"/>
        <v xml:space="preserve"> </v>
      </c>
      <c r="CX105" s="25" t="str">
        <f t="shared" si="432"/>
        <v xml:space="preserve"> </v>
      </c>
      <c r="CY105" s="33"/>
      <c r="CZ105" s="33"/>
      <c r="DA105" s="33"/>
      <c r="DB105" s="25" t="str">
        <f t="shared" si="591"/>
        <v xml:space="preserve"> </v>
      </c>
      <c r="DC105" s="25" t="str">
        <f t="shared" si="407"/>
        <v xml:space="preserve"> </v>
      </c>
      <c r="DD105" s="33"/>
      <c r="DE105" s="33"/>
      <c r="DF105" s="33"/>
      <c r="DG105" s="25" t="str">
        <f t="shared" si="592"/>
        <v xml:space="preserve"> </v>
      </c>
      <c r="DH105" s="25" t="str">
        <f t="shared" si="409"/>
        <v xml:space="preserve"> </v>
      </c>
      <c r="DI105" s="33"/>
      <c r="DJ105" s="33"/>
      <c r="DK105" s="25" t="str">
        <f t="shared" si="410"/>
        <v xml:space="preserve"> </v>
      </c>
      <c r="DL105" s="33"/>
      <c r="DM105" s="33">
        <v>0.5</v>
      </c>
      <c r="DN105" s="33">
        <v>0.33</v>
      </c>
      <c r="DO105" s="25" t="str">
        <f t="shared" si="593"/>
        <v xml:space="preserve"> </v>
      </c>
      <c r="DP105" s="25">
        <f t="shared" si="412"/>
        <v>1.5151515151515151</v>
      </c>
      <c r="DQ105" s="33"/>
      <c r="DR105" s="33"/>
      <c r="DS105" s="33"/>
      <c r="DT105" s="25" t="str">
        <f t="shared" si="537"/>
        <v xml:space="preserve"> </v>
      </c>
      <c r="DU105" s="25" t="str">
        <f t="shared" si="643"/>
        <v xml:space="preserve"> </v>
      </c>
    </row>
    <row r="106" spans="1:125" s="16" customFormat="1" ht="15.75" hidden="1" customHeight="1" outlineLevel="1">
      <c r="A106" s="15">
        <f t="shared" si="640"/>
        <v>85</v>
      </c>
      <c r="B106" s="8" t="s">
        <v>102</v>
      </c>
      <c r="C106" s="24">
        <f t="shared" si="623"/>
        <v>996000</v>
      </c>
      <c r="D106" s="24">
        <f t="shared" si="624"/>
        <v>145053.92000000001</v>
      </c>
      <c r="E106" s="24">
        <f t="shared" si="625"/>
        <v>333175.40000000002</v>
      </c>
      <c r="F106" s="25">
        <f t="shared" si="626"/>
        <v>0.14563646586345383</v>
      </c>
      <c r="G106" s="25">
        <f t="shared" si="627"/>
        <v>0.4353680373761088</v>
      </c>
      <c r="H106" s="14">
        <f t="shared" si="628"/>
        <v>966000</v>
      </c>
      <c r="I106" s="21">
        <f t="shared" si="628"/>
        <v>143706.83000000002</v>
      </c>
      <c r="J106" s="14">
        <f t="shared" si="628"/>
        <v>333175.40000000002</v>
      </c>
      <c r="K106" s="25">
        <f t="shared" si="583"/>
        <v>0.14876483436853002</v>
      </c>
      <c r="L106" s="25">
        <f t="shared" si="375"/>
        <v>0.43132485171474244</v>
      </c>
      <c r="M106" s="33">
        <v>270000</v>
      </c>
      <c r="N106" s="33">
        <v>71858.47</v>
      </c>
      <c r="O106" s="33">
        <v>79470.149999999994</v>
      </c>
      <c r="P106" s="25">
        <f t="shared" si="584"/>
        <v>0.26614248148148151</v>
      </c>
      <c r="Q106" s="25">
        <f t="shared" si="377"/>
        <v>0.9042196346678596</v>
      </c>
      <c r="R106" s="33"/>
      <c r="S106" s="33"/>
      <c r="T106" s="33"/>
      <c r="U106" s="25" t="str">
        <f t="shared" si="585"/>
        <v xml:space="preserve"> </v>
      </c>
      <c r="V106" s="25" t="str">
        <f t="shared" si="635"/>
        <v xml:space="preserve"> </v>
      </c>
      <c r="W106" s="33">
        <v>33000</v>
      </c>
      <c r="X106" s="33"/>
      <c r="Y106" s="33">
        <v>5084.7</v>
      </c>
      <c r="Z106" s="25" t="str">
        <f t="shared" si="636"/>
        <v xml:space="preserve"> </v>
      </c>
      <c r="AA106" s="25">
        <f t="shared" si="637"/>
        <v>0</v>
      </c>
      <c r="AB106" s="33">
        <v>10000</v>
      </c>
      <c r="AC106" s="33">
        <v>916.88</v>
      </c>
      <c r="AD106" s="33">
        <v>22989.38</v>
      </c>
      <c r="AE106" s="25">
        <f t="shared" si="586"/>
        <v>9.1688000000000006E-2</v>
      </c>
      <c r="AF106" s="25">
        <f t="shared" si="383"/>
        <v>3.9882763258513275E-2</v>
      </c>
      <c r="AG106" s="33">
        <v>653000</v>
      </c>
      <c r="AH106" s="33">
        <v>70931.48</v>
      </c>
      <c r="AI106" s="33">
        <v>225631.17</v>
      </c>
      <c r="AJ106" s="25">
        <f t="shared" si="587"/>
        <v>0.10862401225114854</v>
      </c>
      <c r="AK106" s="25">
        <f t="shared" si="385"/>
        <v>0.31436915387178105</v>
      </c>
      <c r="AL106" s="33"/>
      <c r="AM106" s="33"/>
      <c r="AN106" s="33"/>
      <c r="AO106" s="25" t="str">
        <f t="shared" si="547"/>
        <v xml:space="preserve"> </v>
      </c>
      <c r="AP106" s="25" t="str">
        <f t="shared" si="386"/>
        <v xml:space="preserve"> </v>
      </c>
      <c r="AQ106" s="53">
        <f t="shared" si="631"/>
        <v>30000</v>
      </c>
      <c r="AR106" s="53">
        <f t="shared" si="632"/>
        <v>1347.09</v>
      </c>
      <c r="AS106" s="53">
        <f t="shared" si="633"/>
        <v>0</v>
      </c>
      <c r="AT106" s="25">
        <f t="shared" si="641"/>
        <v>4.4902999999999998E-2</v>
      </c>
      <c r="AU106" s="25" t="str">
        <f t="shared" si="642"/>
        <v xml:space="preserve"> </v>
      </c>
      <c r="AV106" s="33"/>
      <c r="AW106" s="33"/>
      <c r="AX106" s="33"/>
      <c r="AY106" s="25" t="str">
        <f t="shared" si="588"/>
        <v xml:space="preserve"> </v>
      </c>
      <c r="AZ106" s="25" t="str">
        <f t="shared" si="389"/>
        <v xml:space="preserve"> </v>
      </c>
      <c r="BA106" s="33">
        <v>20000</v>
      </c>
      <c r="BB106" s="33">
        <v>1347.09</v>
      </c>
      <c r="BC106" s="33"/>
      <c r="BD106" s="25">
        <f t="shared" si="390"/>
        <v>6.7354499999999998E-2</v>
      </c>
      <c r="BE106" s="25" t="str">
        <f t="shared" si="391"/>
        <v xml:space="preserve"> </v>
      </c>
      <c r="BF106" s="33"/>
      <c r="BG106" s="33"/>
      <c r="BH106" s="33"/>
      <c r="BI106" s="25" t="str">
        <f t="shared" si="589"/>
        <v xml:space="preserve"> </v>
      </c>
      <c r="BJ106" s="25" t="str">
        <f t="shared" si="393"/>
        <v xml:space="preserve"> </v>
      </c>
      <c r="BK106" s="33"/>
      <c r="BL106" s="33"/>
      <c r="BM106" s="33"/>
      <c r="BN106" s="25" t="str">
        <f t="shared" si="542"/>
        <v xml:space="preserve"> </v>
      </c>
      <c r="BO106" s="25" t="str">
        <f t="shared" si="395"/>
        <v xml:space="preserve"> </v>
      </c>
      <c r="BP106" s="33"/>
      <c r="BQ106" s="33"/>
      <c r="BR106" s="33"/>
      <c r="BS106" s="25" t="str">
        <f t="shared" si="590"/>
        <v xml:space="preserve"> </v>
      </c>
      <c r="BT106" s="25" t="str">
        <f t="shared" si="397"/>
        <v xml:space="preserve"> </v>
      </c>
      <c r="BU106" s="33">
        <v>10000</v>
      </c>
      <c r="BV106" s="33"/>
      <c r="BW106" s="33"/>
      <c r="BX106" s="25" t="str">
        <f t="shared" si="638"/>
        <v xml:space="preserve"> </v>
      </c>
      <c r="BY106" s="25" t="str">
        <f t="shared" si="639"/>
        <v xml:space="preserve"> </v>
      </c>
      <c r="BZ106" s="33"/>
      <c r="CA106" s="33"/>
      <c r="CB106" s="33"/>
      <c r="CC106" s="25" t="str">
        <f t="shared" si="487"/>
        <v xml:space="preserve"> </v>
      </c>
      <c r="CD106" s="25" t="str">
        <f t="shared" si="400"/>
        <v xml:space="preserve"> </v>
      </c>
      <c r="CE106" s="24">
        <f t="shared" si="634"/>
        <v>0</v>
      </c>
      <c r="CF106" s="24">
        <f t="shared" si="634"/>
        <v>0</v>
      </c>
      <c r="CG106" s="24">
        <f t="shared" si="634"/>
        <v>0</v>
      </c>
      <c r="CH106" s="25" t="str">
        <f t="shared" si="402"/>
        <v xml:space="preserve"> </v>
      </c>
      <c r="CI106" s="25" t="str">
        <f t="shared" si="429"/>
        <v xml:space="preserve"> </v>
      </c>
      <c r="CJ106" s="33"/>
      <c r="CK106" s="33"/>
      <c r="CL106" s="33"/>
      <c r="CM106" s="25" t="str">
        <f t="shared" si="403"/>
        <v xml:space="preserve"> </v>
      </c>
      <c r="CN106" s="25" t="str">
        <f t="shared" si="430"/>
        <v xml:space="preserve"> </v>
      </c>
      <c r="CO106" s="33"/>
      <c r="CP106" s="33"/>
      <c r="CQ106" s="33"/>
      <c r="CR106" s="25" t="str">
        <f t="shared" si="404"/>
        <v xml:space="preserve"> </v>
      </c>
      <c r="CS106" s="25" t="str">
        <f t="shared" si="405"/>
        <v xml:space="preserve"> </v>
      </c>
      <c r="CT106" s="33"/>
      <c r="CU106" s="33"/>
      <c r="CV106" s="33"/>
      <c r="CW106" s="25" t="str">
        <f t="shared" si="431"/>
        <v xml:space="preserve"> </v>
      </c>
      <c r="CX106" s="25" t="str">
        <f t="shared" si="432"/>
        <v xml:space="preserve"> </v>
      </c>
      <c r="CY106" s="33"/>
      <c r="CZ106" s="33"/>
      <c r="DA106" s="33"/>
      <c r="DB106" s="25" t="str">
        <f t="shared" si="591"/>
        <v xml:space="preserve"> </v>
      </c>
      <c r="DC106" s="25" t="str">
        <f t="shared" si="407"/>
        <v xml:space="preserve"> </v>
      </c>
      <c r="DD106" s="33"/>
      <c r="DE106" s="33"/>
      <c r="DF106" s="33"/>
      <c r="DG106" s="25" t="str">
        <f t="shared" si="592"/>
        <v xml:space="preserve"> </v>
      </c>
      <c r="DH106" s="25" t="str">
        <f t="shared" si="409"/>
        <v xml:space="preserve"> </v>
      </c>
      <c r="DI106" s="33"/>
      <c r="DJ106" s="33"/>
      <c r="DK106" s="25" t="str">
        <f t="shared" si="410"/>
        <v xml:space="preserve"> </v>
      </c>
      <c r="DL106" s="33"/>
      <c r="DM106" s="33"/>
      <c r="DN106" s="33"/>
      <c r="DO106" s="25" t="str">
        <f t="shared" si="593"/>
        <v xml:space="preserve"> </v>
      </c>
      <c r="DP106" s="25" t="str">
        <f t="shared" si="412"/>
        <v xml:space="preserve"> </v>
      </c>
      <c r="DQ106" s="33"/>
      <c r="DR106" s="33"/>
      <c r="DS106" s="33"/>
      <c r="DT106" s="25" t="str">
        <f t="shared" si="537"/>
        <v xml:space="preserve"> </v>
      </c>
      <c r="DU106" s="25" t="str">
        <f t="shared" si="643"/>
        <v xml:space="preserve"> </v>
      </c>
    </row>
    <row r="107" spans="1:125" s="16" customFormat="1" ht="15.75" hidden="1" customHeight="1" outlineLevel="1">
      <c r="A107" s="15">
        <f t="shared" si="640"/>
        <v>86</v>
      </c>
      <c r="B107" s="62" t="s">
        <v>26</v>
      </c>
      <c r="C107" s="61">
        <f t="shared" si="623"/>
        <v>1255600</v>
      </c>
      <c r="D107" s="24">
        <f t="shared" si="624"/>
        <v>129838.15</v>
      </c>
      <c r="E107" s="24">
        <f t="shared" si="625"/>
        <v>366544.32999999996</v>
      </c>
      <c r="F107" s="25">
        <f t="shared" si="626"/>
        <v>0.10340725549538068</v>
      </c>
      <c r="G107" s="25">
        <f t="shared" si="627"/>
        <v>0.35422223009151449</v>
      </c>
      <c r="H107" s="63">
        <f>W107++AG107+M107+AB107+AL107+R107+22500</f>
        <v>1129500</v>
      </c>
      <c r="I107" s="21">
        <f t="shared" si="628"/>
        <v>112915.05</v>
      </c>
      <c r="J107" s="14">
        <f t="shared" si="628"/>
        <v>349720.14999999997</v>
      </c>
      <c r="K107" s="25">
        <f t="shared" si="583"/>
        <v>9.9969057104913675E-2</v>
      </c>
      <c r="L107" s="25">
        <f t="shared" si="375"/>
        <v>0.32287258826807669</v>
      </c>
      <c r="M107" s="33">
        <v>152000</v>
      </c>
      <c r="N107" s="33">
        <v>46273.59</v>
      </c>
      <c r="O107" s="33">
        <v>32573.23</v>
      </c>
      <c r="P107" s="25">
        <f t="shared" si="584"/>
        <v>0.30443151315789474</v>
      </c>
      <c r="Q107" s="25">
        <f t="shared" si="377"/>
        <v>1.420601825486757</v>
      </c>
      <c r="R107" s="33"/>
      <c r="S107" s="33"/>
      <c r="T107" s="33"/>
      <c r="U107" s="25" t="str">
        <f t="shared" si="585"/>
        <v xml:space="preserve"> </v>
      </c>
      <c r="V107" s="25" t="str">
        <f t="shared" si="635"/>
        <v xml:space="preserve"> </v>
      </c>
      <c r="W107" s="33">
        <v>210000</v>
      </c>
      <c r="X107" s="33"/>
      <c r="Y107" s="33">
        <v>114602.48</v>
      </c>
      <c r="Z107" s="25" t="str">
        <f t="shared" si="636"/>
        <v xml:space="preserve"> </v>
      </c>
      <c r="AA107" s="25">
        <f t="shared" si="637"/>
        <v>0</v>
      </c>
      <c r="AB107" s="33">
        <v>35000</v>
      </c>
      <c r="AC107" s="33">
        <v>3382.71</v>
      </c>
      <c r="AD107" s="33">
        <v>3877.72</v>
      </c>
      <c r="AE107" s="25">
        <f t="shared" si="586"/>
        <v>9.6648857142857147E-2</v>
      </c>
      <c r="AF107" s="25">
        <f t="shared" si="383"/>
        <v>0.87234508938242061</v>
      </c>
      <c r="AG107" s="33">
        <v>710000</v>
      </c>
      <c r="AH107" s="33">
        <v>63258.75</v>
      </c>
      <c r="AI107" s="33">
        <v>198666.72</v>
      </c>
      <c r="AJ107" s="25">
        <f t="shared" si="587"/>
        <v>8.909683098591549E-2</v>
      </c>
      <c r="AK107" s="25">
        <f t="shared" si="385"/>
        <v>0.3184164413647137</v>
      </c>
      <c r="AL107" s="33"/>
      <c r="AM107" s="33"/>
      <c r="AN107" s="33"/>
      <c r="AO107" s="25" t="str">
        <f t="shared" si="547"/>
        <v xml:space="preserve"> </v>
      </c>
      <c r="AP107" s="25" t="str">
        <f>IF(AM107=0," ",IF(AM107/AN107*100&gt;200,"св.200",AM107/AN107))</f>
        <v xml:space="preserve"> </v>
      </c>
      <c r="AQ107" s="53">
        <f t="shared" si="631"/>
        <v>126100</v>
      </c>
      <c r="AR107" s="53">
        <f t="shared" si="632"/>
        <v>16923.099999999999</v>
      </c>
      <c r="AS107" s="53">
        <f t="shared" si="633"/>
        <v>16824.18</v>
      </c>
      <c r="AT107" s="25">
        <f t="shared" si="641"/>
        <v>0.13420380650277555</v>
      </c>
      <c r="AU107" s="25">
        <f t="shared" si="642"/>
        <v>1.0058796327666488</v>
      </c>
      <c r="AV107" s="33"/>
      <c r="AW107" s="33"/>
      <c r="AX107" s="33"/>
      <c r="AY107" s="25" t="str">
        <f t="shared" si="588"/>
        <v xml:space="preserve"> </v>
      </c>
      <c r="AZ107" s="25" t="str">
        <f t="shared" si="389"/>
        <v xml:space="preserve"> </v>
      </c>
      <c r="BA107" s="33">
        <v>56100</v>
      </c>
      <c r="BB107" s="33">
        <v>13742.46</v>
      </c>
      <c r="BC107" s="33"/>
      <c r="BD107" s="25">
        <f t="shared" si="390"/>
        <v>0.24496363636363636</v>
      </c>
      <c r="BE107" s="25" t="str">
        <f t="shared" si="391"/>
        <v xml:space="preserve"> </v>
      </c>
      <c r="BF107" s="33"/>
      <c r="BG107" s="33"/>
      <c r="BH107" s="33"/>
      <c r="BI107" s="25" t="str">
        <f t="shared" si="589"/>
        <v xml:space="preserve"> </v>
      </c>
      <c r="BJ107" s="25" t="str">
        <f t="shared" si="393"/>
        <v xml:space="preserve"> </v>
      </c>
      <c r="BK107" s="33"/>
      <c r="BL107" s="33"/>
      <c r="BM107" s="33"/>
      <c r="BN107" s="25" t="str">
        <f t="shared" si="542"/>
        <v xml:space="preserve"> </v>
      </c>
      <c r="BO107" s="25" t="str">
        <f t="shared" si="395"/>
        <v xml:space="preserve"> </v>
      </c>
      <c r="BP107" s="33"/>
      <c r="BQ107" s="33"/>
      <c r="BR107" s="33"/>
      <c r="BS107" s="25" t="str">
        <f t="shared" si="590"/>
        <v xml:space="preserve"> </v>
      </c>
      <c r="BT107" s="25" t="str">
        <f t="shared" si="397"/>
        <v xml:space="preserve"> </v>
      </c>
      <c r="BU107" s="33">
        <v>70000</v>
      </c>
      <c r="BV107" s="33">
        <v>3180.64</v>
      </c>
      <c r="BW107" s="33">
        <v>16824.18</v>
      </c>
      <c r="BX107" s="25">
        <f t="shared" si="638"/>
        <v>4.5437714285714283E-2</v>
      </c>
      <c r="BY107" s="25">
        <f t="shared" si="639"/>
        <v>0.18905171009820387</v>
      </c>
      <c r="BZ107" s="33"/>
      <c r="CA107" s="33"/>
      <c r="CB107" s="33"/>
      <c r="CC107" s="25" t="str">
        <f t="shared" ref="CC107:CC132" si="644">IF(CA107&lt;=0," ",IF(BZ107&lt;=0," ",IF(CA107/BZ107*100&gt;200,"СВ.200",CA107/BZ107)))</f>
        <v xml:space="preserve"> </v>
      </c>
      <c r="CD107" s="25" t="str">
        <f t="shared" si="400"/>
        <v xml:space="preserve"> </v>
      </c>
      <c r="CE107" s="24">
        <f t="shared" si="634"/>
        <v>0</v>
      </c>
      <c r="CF107" s="24">
        <f t="shared" si="634"/>
        <v>0</v>
      </c>
      <c r="CG107" s="24">
        <f t="shared" si="634"/>
        <v>0</v>
      </c>
      <c r="CH107" s="25" t="str">
        <f t="shared" si="402"/>
        <v xml:space="preserve"> </v>
      </c>
      <c r="CI107" s="25" t="str">
        <f t="shared" si="429"/>
        <v xml:space="preserve"> </v>
      </c>
      <c r="CJ107" s="33"/>
      <c r="CK107" s="33"/>
      <c r="CL107" s="33"/>
      <c r="CM107" s="25" t="str">
        <f t="shared" si="403"/>
        <v xml:space="preserve"> </v>
      </c>
      <c r="CN107" s="25" t="str">
        <f t="shared" si="430"/>
        <v xml:space="preserve"> </v>
      </c>
      <c r="CO107" s="33"/>
      <c r="CP107" s="33"/>
      <c r="CQ107" s="33"/>
      <c r="CR107" s="25" t="str">
        <f t="shared" si="404"/>
        <v xml:space="preserve"> </v>
      </c>
      <c r="CS107" s="25" t="str">
        <f t="shared" si="405"/>
        <v xml:space="preserve"> </v>
      </c>
      <c r="CT107" s="33"/>
      <c r="CU107" s="33"/>
      <c r="CV107" s="33"/>
      <c r="CW107" s="25" t="str">
        <f t="shared" si="431"/>
        <v xml:space="preserve"> </v>
      </c>
      <c r="CX107" s="25" t="str">
        <f t="shared" si="432"/>
        <v xml:space="preserve"> </v>
      </c>
      <c r="CY107" s="33"/>
      <c r="CZ107" s="33"/>
      <c r="DA107" s="33"/>
      <c r="DB107" s="25" t="str">
        <f t="shared" si="591"/>
        <v xml:space="preserve"> </v>
      </c>
      <c r="DC107" s="25" t="str">
        <f t="shared" si="407"/>
        <v xml:space="preserve"> </v>
      </c>
      <c r="DD107" s="33"/>
      <c r="DE107" s="33"/>
      <c r="DF107" s="33"/>
      <c r="DG107" s="25" t="str">
        <f t="shared" si="592"/>
        <v xml:space="preserve"> </v>
      </c>
      <c r="DH107" s="25" t="str">
        <f t="shared" si="409"/>
        <v xml:space="preserve"> </v>
      </c>
      <c r="DI107" s="33"/>
      <c r="DJ107" s="33"/>
      <c r="DK107" s="25" t="str">
        <f t="shared" si="410"/>
        <v xml:space="preserve"> </v>
      </c>
      <c r="DL107" s="33"/>
      <c r="DM107" s="33"/>
      <c r="DN107" s="33"/>
      <c r="DO107" s="25" t="str">
        <f t="shared" si="593"/>
        <v xml:space="preserve"> </v>
      </c>
      <c r="DP107" s="25" t="str">
        <f t="shared" si="412"/>
        <v xml:space="preserve"> </v>
      </c>
      <c r="DQ107" s="33"/>
      <c r="DR107" s="33"/>
      <c r="DS107" s="33"/>
      <c r="DT107" s="25" t="str">
        <f t="shared" si="537"/>
        <v xml:space="preserve"> </v>
      </c>
      <c r="DU107" s="25" t="str">
        <f t="shared" si="643"/>
        <v xml:space="preserve"> </v>
      </c>
    </row>
    <row r="108" spans="1:125" s="18" customFormat="1" ht="15.75" hidden="1">
      <c r="A108" s="17"/>
      <c r="B108" s="7" t="s">
        <v>138</v>
      </c>
      <c r="C108" s="28">
        <f>SUM(C109:C114)</f>
        <v>19008653.699999999</v>
      </c>
      <c r="D108" s="28">
        <f t="shared" ref="D108:E108" si="645">SUM(D109:D114)</f>
        <v>4030095.5700000003</v>
      </c>
      <c r="E108" s="28">
        <f t="shared" si="645"/>
        <v>3539867.98</v>
      </c>
      <c r="F108" s="23">
        <f t="shared" si="626"/>
        <v>0.21201372983085071</v>
      </c>
      <c r="G108" s="23">
        <f t="shared" si="627"/>
        <v>1.1384875347808876</v>
      </c>
      <c r="H108" s="22">
        <f t="shared" ref="H108:J108" si="646">SUM(H109:H114)</f>
        <v>17369376.5</v>
      </c>
      <c r="I108" s="43">
        <f t="shared" ref="I108:I114" si="647">X108++AH108+N108+AC108+AM108+S108</f>
        <v>3669821.4200000004</v>
      </c>
      <c r="J108" s="22">
        <f t="shared" si="646"/>
        <v>3417470.83</v>
      </c>
      <c r="K108" s="23">
        <f t="shared" si="583"/>
        <v>0.21128112572146734</v>
      </c>
      <c r="L108" s="23">
        <f t="shared" si="375"/>
        <v>1.0738413296127536</v>
      </c>
      <c r="M108" s="22">
        <f>SUM(M109:M114)</f>
        <v>8533499</v>
      </c>
      <c r="N108" s="22">
        <f>SUM(N109:N114)</f>
        <v>1952143</v>
      </c>
      <c r="O108" s="56">
        <f>SUM(O109:O114)</f>
        <v>2125589.17</v>
      </c>
      <c r="P108" s="23">
        <f t="shared" si="584"/>
        <v>0.22876231660658775</v>
      </c>
      <c r="Q108" s="23">
        <f t="shared" si="377"/>
        <v>0.91840089682052717</v>
      </c>
      <c r="R108" s="56">
        <f>SUM(R109:R114)</f>
        <v>1573577.5</v>
      </c>
      <c r="S108" s="56">
        <f>SUM(S109:S114)</f>
        <v>405827.14</v>
      </c>
      <c r="T108" s="56">
        <f>SUM(T109:T114)</f>
        <v>337737.23</v>
      </c>
      <c r="U108" s="23">
        <f t="shared" si="585"/>
        <v>0.25790095498950638</v>
      </c>
      <c r="V108" s="23">
        <f t="shared" si="379"/>
        <v>1.2016061717566644</v>
      </c>
      <c r="W108" s="56">
        <f>SUM(W109:W114)</f>
        <v>198000</v>
      </c>
      <c r="X108" s="56">
        <f>SUM(X109:X114)</f>
        <v>132769.35</v>
      </c>
      <c r="Y108" s="56">
        <f>SUM(Y109:Y114)</f>
        <v>25047.57</v>
      </c>
      <c r="Z108" s="23">
        <f t="shared" si="596"/>
        <v>0.6705522727272728</v>
      </c>
      <c r="AA108" s="23" t="str">
        <f t="shared" si="381"/>
        <v>св.200</v>
      </c>
      <c r="AB108" s="56">
        <f>SUM(AB109:AB114)</f>
        <v>943600</v>
      </c>
      <c r="AC108" s="56">
        <f>SUM(AC109:AC114)</f>
        <v>122428.10000000002</v>
      </c>
      <c r="AD108" s="56">
        <f>SUM(AD109:AD114)</f>
        <v>143779.49</v>
      </c>
      <c r="AE108" s="23">
        <f t="shared" si="586"/>
        <v>0.12974576091564224</v>
      </c>
      <c r="AF108" s="23">
        <f t="shared" si="383"/>
        <v>0.85149905595019171</v>
      </c>
      <c r="AG108" s="56">
        <f>SUM(AG109:AG114)</f>
        <v>6120700</v>
      </c>
      <c r="AH108" s="56">
        <f>SUM(AH109:AH114)</f>
        <v>1056653.83</v>
      </c>
      <c r="AI108" s="56">
        <f>SUM(AI109:AI114)</f>
        <v>785317.37000000011</v>
      </c>
      <c r="AJ108" s="23">
        <f t="shared" si="587"/>
        <v>0.17263610861502771</v>
      </c>
      <c r="AK108" s="23">
        <f t="shared" si="385"/>
        <v>1.3455118533797361</v>
      </c>
      <c r="AL108" s="56">
        <f>SUM(AL109:AL114)</f>
        <v>0</v>
      </c>
      <c r="AM108" s="56">
        <f>SUM(AM109:AM114)</f>
        <v>0</v>
      </c>
      <c r="AN108" s="56">
        <f>SUM(AN109:AN114)</f>
        <v>0</v>
      </c>
      <c r="AO108" s="23" t="str">
        <f t="shared" si="547"/>
        <v xml:space="preserve"> </v>
      </c>
      <c r="AP108" s="23" t="str">
        <f t="shared" si="386"/>
        <v xml:space="preserve"> </v>
      </c>
      <c r="AQ108" s="56">
        <f>SUM(AQ109:AQ114)</f>
        <v>1639277.2</v>
      </c>
      <c r="AR108" s="56">
        <f t="shared" ref="AR108" si="648">SUM(AR109:AR114)</f>
        <v>360274.15</v>
      </c>
      <c r="AS108" s="56">
        <f>SUM(AS109:AS114)</f>
        <v>122397.15</v>
      </c>
      <c r="AT108" s="23">
        <f t="shared" si="421"/>
        <v>0.21977622210569392</v>
      </c>
      <c r="AU108" s="23" t="str">
        <f t="shared" si="436"/>
        <v>св.200</v>
      </c>
      <c r="AV108" s="56">
        <f>SUM(AV109:AV114)</f>
        <v>337480</v>
      </c>
      <c r="AW108" s="56">
        <f>SUM(AW109:AW114)</f>
        <v>1269.54</v>
      </c>
      <c r="AX108" s="56">
        <f>SUM(AX109:AX114)</f>
        <v>833.5</v>
      </c>
      <c r="AY108" s="23">
        <f t="shared" si="588"/>
        <v>3.761822922839872E-3</v>
      </c>
      <c r="AZ108" s="23">
        <f t="shared" si="389"/>
        <v>1.5231433713257347</v>
      </c>
      <c r="BA108" s="56">
        <f>SUM(BA109:BA114)</f>
        <v>7500</v>
      </c>
      <c r="BB108" s="56">
        <f>SUM(BB109:BB114)</f>
        <v>2963.58</v>
      </c>
      <c r="BC108" s="56">
        <f>SUM(BC109:BC114)</f>
        <v>6358.97</v>
      </c>
      <c r="BD108" s="23">
        <f t="shared" si="390"/>
        <v>0.395144</v>
      </c>
      <c r="BE108" s="23">
        <f t="shared" si="391"/>
        <v>0.46604717430653075</v>
      </c>
      <c r="BF108" s="56">
        <f>SUM(BF109:BF114)</f>
        <v>425000</v>
      </c>
      <c r="BG108" s="56">
        <f>SUM(BG109:BG114)</f>
        <v>81280.97</v>
      </c>
      <c r="BH108" s="56">
        <f>SUM(BH109:BH114)</f>
        <v>77623.759999999995</v>
      </c>
      <c r="BI108" s="23">
        <f t="shared" si="589"/>
        <v>0.19124934117647058</v>
      </c>
      <c r="BJ108" s="23">
        <f t="shared" si="393"/>
        <v>1.0471145690443235</v>
      </c>
      <c r="BK108" s="56">
        <f>SUM(BK109:BK114)</f>
        <v>0</v>
      </c>
      <c r="BL108" s="56">
        <f>SUM(BL109:BL114)</f>
        <v>0</v>
      </c>
      <c r="BM108" s="56">
        <f>SUM(BM109:BM114)</f>
        <v>0</v>
      </c>
      <c r="BN108" s="23" t="str">
        <f t="shared" si="542"/>
        <v xml:space="preserve"> </v>
      </c>
      <c r="BO108" s="23" t="str">
        <f t="shared" si="395"/>
        <v xml:space="preserve"> </v>
      </c>
      <c r="BP108" s="56">
        <f>SUM(BP109:BP114)</f>
        <v>0</v>
      </c>
      <c r="BQ108" s="56">
        <f>SUM(BQ109:BQ114)</f>
        <v>0</v>
      </c>
      <c r="BR108" s="56">
        <f>SUM(BR109:BR114)</f>
        <v>0</v>
      </c>
      <c r="BS108" s="23" t="str">
        <f t="shared" si="590"/>
        <v xml:space="preserve"> </v>
      </c>
      <c r="BT108" s="23" t="str">
        <f t="shared" si="397"/>
        <v xml:space="preserve"> </v>
      </c>
      <c r="BU108" s="56">
        <f>SUM(BU109:BU114)</f>
        <v>110000</v>
      </c>
      <c r="BV108" s="56">
        <f>SUM(BV109:BV114)</f>
        <v>0</v>
      </c>
      <c r="BW108" s="56">
        <f>SUM(BW109:BW114)</f>
        <v>0</v>
      </c>
      <c r="BX108" s="23" t="str">
        <f t="shared" si="567"/>
        <v xml:space="preserve"> </v>
      </c>
      <c r="BY108" s="23" t="str">
        <f t="shared" si="399"/>
        <v xml:space="preserve"> </v>
      </c>
      <c r="BZ108" s="56">
        <f>SUM(BZ109:BZ114)</f>
        <v>487000</v>
      </c>
      <c r="CA108" s="56">
        <f>SUM(CA109:CA114)</f>
        <v>241000</v>
      </c>
      <c r="CB108" s="56">
        <f>SUM(CB109:CB114)</f>
        <v>0</v>
      </c>
      <c r="CC108" s="23">
        <f t="shared" si="644"/>
        <v>0.49486652977412732</v>
      </c>
      <c r="CD108" s="23"/>
      <c r="CE108" s="28">
        <f>SUM(CE109:CE114)</f>
        <v>107200</v>
      </c>
      <c r="CF108" s="28">
        <f t="shared" ref="CF108:CG108" si="649">SUM(CF109:CF114)</f>
        <v>33760.06</v>
      </c>
      <c r="CG108" s="28">
        <f t="shared" si="649"/>
        <v>37580.92</v>
      </c>
      <c r="CH108" s="23">
        <f t="shared" si="402"/>
        <v>0.31492593283582088</v>
      </c>
      <c r="CI108" s="23">
        <f>IF(CG108=0," ",IF(CF108/CG108*100&gt;200,"св.200",CF108/CG108))</f>
        <v>0.89832979075552166</v>
      </c>
      <c r="CJ108" s="56">
        <f>SUM(CJ109:CJ114)</f>
        <v>107200</v>
      </c>
      <c r="CK108" s="56">
        <f>SUM(CK109:CK114)</f>
        <v>33760.06</v>
      </c>
      <c r="CL108" s="56">
        <f>SUM(CL109:CL114)</f>
        <v>37580.92</v>
      </c>
      <c r="CM108" s="23">
        <f t="shared" si="403"/>
        <v>0.31492593283582088</v>
      </c>
      <c r="CN108" s="23">
        <f t="shared" si="430"/>
        <v>0.89832979075552166</v>
      </c>
      <c r="CO108" s="56">
        <f>SUM(CO109:CO114)</f>
        <v>0</v>
      </c>
      <c r="CP108" s="56">
        <f>SUM(CP109:CP114)</f>
        <v>0</v>
      </c>
      <c r="CQ108" s="56">
        <f>SUM(CQ109:CQ114)</f>
        <v>0</v>
      </c>
      <c r="CR108" s="23" t="str">
        <f t="shared" si="404"/>
        <v xml:space="preserve"> </v>
      </c>
      <c r="CS108" s="23" t="str">
        <f t="shared" si="405"/>
        <v xml:space="preserve"> </v>
      </c>
      <c r="CT108" s="56">
        <f>SUM(CT109:CT114)</f>
        <v>0</v>
      </c>
      <c r="CU108" s="56">
        <f>SUM(CU109:CU114)</f>
        <v>0</v>
      </c>
      <c r="CV108" s="56">
        <f>SUM(CV109:CV114)</f>
        <v>0</v>
      </c>
      <c r="CW108" s="45" t="str">
        <f t="shared" si="431"/>
        <v xml:space="preserve"> </v>
      </c>
      <c r="CX108" s="45" t="str">
        <f t="shared" si="432"/>
        <v xml:space="preserve"> </v>
      </c>
      <c r="CY108" s="56">
        <f>SUM(CY109:CY114)</f>
        <v>0</v>
      </c>
      <c r="CZ108" s="56">
        <f>SUM(CZ109:CZ114)</f>
        <v>0</v>
      </c>
      <c r="DA108" s="56">
        <f>SUM(DA109:DA114)</f>
        <v>0</v>
      </c>
      <c r="DB108" s="23" t="str">
        <f t="shared" si="591"/>
        <v xml:space="preserve"> </v>
      </c>
      <c r="DC108" s="23" t="str">
        <f t="shared" si="407"/>
        <v xml:space="preserve"> </v>
      </c>
      <c r="DD108" s="56">
        <f>SUM(DD109:DD114)</f>
        <v>0</v>
      </c>
      <c r="DE108" s="56">
        <f>SUM(DE109:DE114)</f>
        <v>0</v>
      </c>
      <c r="DF108" s="56">
        <f>SUM(DF109:DF114)</f>
        <v>0</v>
      </c>
      <c r="DG108" s="23" t="str">
        <f t="shared" si="592"/>
        <v xml:space="preserve"> </v>
      </c>
      <c r="DH108" s="23" t="str">
        <f t="shared" si="409"/>
        <v xml:space="preserve"> </v>
      </c>
      <c r="DI108" s="56">
        <f>SUM(DI109:DI114)</f>
        <v>0</v>
      </c>
      <c r="DJ108" s="56">
        <f>SUM(DJ109:DJ114)</f>
        <v>0</v>
      </c>
      <c r="DK108" s="23" t="str">
        <f t="shared" si="410"/>
        <v xml:space="preserve"> </v>
      </c>
      <c r="DL108" s="56">
        <f>SUM(DL109:DL114)</f>
        <v>50000</v>
      </c>
      <c r="DM108" s="56">
        <f>SUM(DM109:DM114)</f>
        <v>0</v>
      </c>
      <c r="DN108" s="56">
        <f>SUM(DN109:DN114)</f>
        <v>0</v>
      </c>
      <c r="DO108" s="23" t="str">
        <f t="shared" si="593"/>
        <v xml:space="preserve"> </v>
      </c>
      <c r="DP108" s="23" t="str">
        <f t="shared" ref="DP108:DP113" si="650">IF(DM108=0," ",IF(DM108/DN108*100&gt;200,"св.200",DM108/DN108))</f>
        <v xml:space="preserve"> </v>
      </c>
      <c r="DQ108" s="56">
        <f>SUM(DQ109:DQ114)</f>
        <v>115097.2</v>
      </c>
      <c r="DR108" s="56">
        <f>SUM(DR109:DR114)</f>
        <v>0</v>
      </c>
      <c r="DS108" s="56">
        <f>SUM(DS109:DS114)</f>
        <v>0</v>
      </c>
      <c r="DT108" s="23" t="str">
        <f t="shared" si="537"/>
        <v xml:space="preserve"> </v>
      </c>
      <c r="DU108" s="23" t="str">
        <f t="shared" ref="DU108:DU113" si="651">IF(DR108=0," ",IF(DR108/DS108*100&gt;200,"св.200",DR108/DS108))</f>
        <v xml:space="preserve"> </v>
      </c>
    </row>
    <row r="109" spans="1:125" s="16" customFormat="1" ht="15.75" hidden="1" customHeight="1" outlineLevel="1">
      <c r="A109" s="15">
        <v>87</v>
      </c>
      <c r="B109" s="8" t="s">
        <v>13</v>
      </c>
      <c r="C109" s="24">
        <f t="shared" ref="C109:C114" si="652">H109+AQ109</f>
        <v>10476354.699999999</v>
      </c>
      <c r="D109" s="24">
        <f t="shared" ref="D109:D114" si="653">I109+AR109</f>
        <v>2179665.54</v>
      </c>
      <c r="E109" s="24">
        <f t="shared" ref="E109:E114" si="654">J109+AS109</f>
        <v>1918421.0999999999</v>
      </c>
      <c r="F109" s="25">
        <f t="shared" si="626"/>
        <v>0.20805572190105401</v>
      </c>
      <c r="G109" s="25">
        <f t="shared" si="627"/>
        <v>1.13617679663761</v>
      </c>
      <c r="H109" s="14">
        <f t="shared" ref="H109:H114" si="655">W109++AG109+M109+AB109+AL109+R109</f>
        <v>9285577.5</v>
      </c>
      <c r="I109" s="21">
        <f t="shared" si="647"/>
        <v>2078400.3900000001</v>
      </c>
      <c r="J109" s="14">
        <f t="shared" ref="J109:J114" si="656">Y109++AI109+O109+AD109+AN109+T109</f>
        <v>1812933.4</v>
      </c>
      <c r="K109" s="25">
        <f t="shared" si="583"/>
        <v>0.2238310315109642</v>
      </c>
      <c r="L109" s="25">
        <f t="shared" si="375"/>
        <v>1.1464295323810572</v>
      </c>
      <c r="M109" s="33">
        <v>5922000</v>
      </c>
      <c r="N109" s="33">
        <v>1370228.89</v>
      </c>
      <c r="O109" s="33">
        <v>1367446.38</v>
      </c>
      <c r="P109" s="25">
        <f t="shared" si="584"/>
        <v>0.23137941404930765</v>
      </c>
      <c r="Q109" s="25">
        <f t="shared" si="377"/>
        <v>1.0020348220162023</v>
      </c>
      <c r="R109" s="33">
        <v>1573577.5</v>
      </c>
      <c r="S109" s="33">
        <v>405827.14</v>
      </c>
      <c r="T109" s="33">
        <v>337737.23</v>
      </c>
      <c r="U109" s="25">
        <f t="shared" si="585"/>
        <v>0.25790095498950638</v>
      </c>
      <c r="V109" s="25">
        <f t="shared" si="379"/>
        <v>1.2016061717566644</v>
      </c>
      <c r="W109" s="33">
        <v>75000</v>
      </c>
      <c r="X109" s="33"/>
      <c r="Y109" s="33"/>
      <c r="Z109" s="25" t="str">
        <f t="shared" ref="Z109" si="657">IF(X109&lt;=0," ",IF(W109&lt;=0," ",IF(X109/W109*100&gt;200,"СВ.200",X109/W109)))</f>
        <v xml:space="preserve"> </v>
      </c>
      <c r="AA109" s="25" t="str">
        <f t="shared" ref="AA109" si="658">IF(Y109=0," ",IF(X109/Y109*100&gt;200,"св.200",X109/Y109))</f>
        <v xml:space="preserve"> </v>
      </c>
      <c r="AB109" s="33">
        <v>500000</v>
      </c>
      <c r="AC109" s="33">
        <v>42142.83</v>
      </c>
      <c r="AD109" s="33">
        <v>12844.2</v>
      </c>
      <c r="AE109" s="25">
        <f t="shared" si="586"/>
        <v>8.4285659999999998E-2</v>
      </c>
      <c r="AF109" s="25" t="str">
        <f t="shared" si="383"/>
        <v>св.200</v>
      </c>
      <c r="AG109" s="33">
        <v>1215000</v>
      </c>
      <c r="AH109" s="33">
        <v>260201.53</v>
      </c>
      <c r="AI109" s="33">
        <v>94905.59</v>
      </c>
      <c r="AJ109" s="25">
        <f t="shared" si="587"/>
        <v>0.21415763786008229</v>
      </c>
      <c r="AK109" s="25" t="str">
        <f>IF(AH109&lt;=0," ",IF(AH109/AI109*100&gt;200,"св.200",AH109/AI109))</f>
        <v>св.200</v>
      </c>
      <c r="AL109" s="33"/>
      <c r="AM109" s="33"/>
      <c r="AN109" s="33"/>
      <c r="AO109" s="25" t="str">
        <f t="shared" si="547"/>
        <v xml:space="preserve"> </v>
      </c>
      <c r="AP109" s="25" t="str">
        <f t="shared" si="386"/>
        <v xml:space="preserve"> </v>
      </c>
      <c r="AQ109" s="53">
        <f t="shared" ref="AQ109:AQ114" si="659">AV109+BA109+BF109+BK109+BP109+BU109+BZ109+CE109+CY109+DD109+DL109+CT109+DQ109</f>
        <v>1190777.2</v>
      </c>
      <c r="AR109" s="53">
        <f t="shared" ref="AR109:AR114" si="660">AW109+BB109+BG109+BL109+BQ109+BV109+CA109+CF109+CZ109+DE109+DM109+CU109+DI109+DR109</f>
        <v>101265.15</v>
      </c>
      <c r="AS109" s="53">
        <f t="shared" ref="AS109:AS114" si="661">AX109+BC109+BH109+BM109+BR109+BW109+CB109+CG109+DA109+DF109+DN109+CV109+DJ109</f>
        <v>105487.7</v>
      </c>
      <c r="AT109" s="25">
        <f t="shared" si="421"/>
        <v>8.5041223496721302E-2</v>
      </c>
      <c r="AU109" s="25">
        <f t="shared" si="436"/>
        <v>0.95997116251468173</v>
      </c>
      <c r="AV109" s="33">
        <v>337480</v>
      </c>
      <c r="AW109" s="33">
        <v>1269.54</v>
      </c>
      <c r="AX109" s="33">
        <v>833.5</v>
      </c>
      <c r="AY109" s="25">
        <f t="shared" si="588"/>
        <v>3.761822922839872E-3</v>
      </c>
      <c r="AZ109" s="25">
        <f t="shared" si="389"/>
        <v>1.5231433713257347</v>
      </c>
      <c r="BA109" s="33"/>
      <c r="BB109" s="33"/>
      <c r="BC109" s="33"/>
      <c r="BD109" s="25" t="str">
        <f t="shared" si="390"/>
        <v xml:space="preserve"> </v>
      </c>
      <c r="BE109" s="25" t="str">
        <f t="shared" si="391"/>
        <v xml:space="preserve"> </v>
      </c>
      <c r="BF109" s="33">
        <v>275000</v>
      </c>
      <c r="BG109" s="33">
        <v>66235.55</v>
      </c>
      <c r="BH109" s="33">
        <v>67073.279999999999</v>
      </c>
      <c r="BI109" s="25">
        <f t="shared" si="589"/>
        <v>0.24085654545454546</v>
      </c>
      <c r="BJ109" s="25">
        <f t="shared" si="393"/>
        <v>0.98751022761970197</v>
      </c>
      <c r="BK109" s="33"/>
      <c r="BL109" s="33"/>
      <c r="BM109" s="33"/>
      <c r="BN109" s="25"/>
      <c r="BO109" s="25" t="str">
        <f t="shared" si="395"/>
        <v xml:space="preserve"> </v>
      </c>
      <c r="BP109" s="33"/>
      <c r="BQ109" s="33"/>
      <c r="BR109" s="33"/>
      <c r="BS109" s="25" t="str">
        <f t="shared" si="590"/>
        <v xml:space="preserve"> </v>
      </c>
      <c r="BT109" s="25" t="str">
        <f t="shared" si="397"/>
        <v xml:space="preserve"> </v>
      </c>
      <c r="BU109" s="33">
        <v>60000</v>
      </c>
      <c r="BV109" s="33"/>
      <c r="BW109" s="33"/>
      <c r="BX109" s="25" t="str">
        <f t="shared" si="567"/>
        <v xml:space="preserve"> </v>
      </c>
      <c r="BY109" s="25" t="str">
        <f t="shared" si="399"/>
        <v xml:space="preserve"> </v>
      </c>
      <c r="BZ109" s="33">
        <v>246000</v>
      </c>
      <c r="CA109" s="33"/>
      <c r="CB109" s="33"/>
      <c r="CC109" s="25" t="str">
        <f t="shared" si="644"/>
        <v xml:space="preserve"> </v>
      </c>
      <c r="CD109" s="25" t="str">
        <f t="shared" si="400"/>
        <v xml:space="preserve"> </v>
      </c>
      <c r="CE109" s="24">
        <f t="shared" ref="CE109:CG114" si="662">CJ109+CO109</f>
        <v>107200</v>
      </c>
      <c r="CF109" s="24">
        <f t="shared" si="662"/>
        <v>33760.06</v>
      </c>
      <c r="CG109" s="24">
        <f t="shared" si="662"/>
        <v>37580.92</v>
      </c>
      <c r="CH109" s="25">
        <f t="shared" ref="CH109:CH117" si="663">IF(CF109&lt;=0," ",IF(CE109&lt;=0," ",IF(CF109/CE109*100&gt;200,"СВ.200",CF109/CE109)))</f>
        <v>0.31492593283582088</v>
      </c>
      <c r="CI109" s="25">
        <f t="shared" si="429"/>
        <v>0.89832979075552166</v>
      </c>
      <c r="CJ109" s="33">
        <v>107200</v>
      </c>
      <c r="CK109" s="33">
        <v>33760.06</v>
      </c>
      <c r="CL109" s="33">
        <v>37580.92</v>
      </c>
      <c r="CM109" s="25">
        <f t="shared" si="403"/>
        <v>0.31492593283582088</v>
      </c>
      <c r="CN109" s="25">
        <f t="shared" si="430"/>
        <v>0.89832979075552166</v>
      </c>
      <c r="CO109" s="33"/>
      <c r="CP109" s="33"/>
      <c r="CQ109" s="33"/>
      <c r="CR109" s="25" t="str">
        <f t="shared" si="404"/>
        <v xml:space="preserve"> </v>
      </c>
      <c r="CS109" s="25" t="str">
        <f t="shared" si="405"/>
        <v xml:space="preserve"> </v>
      </c>
      <c r="CT109" s="33"/>
      <c r="CU109" s="33"/>
      <c r="CV109" s="33"/>
      <c r="CW109" s="25" t="str">
        <f t="shared" si="431"/>
        <v xml:space="preserve"> </v>
      </c>
      <c r="CX109" s="25" t="str">
        <f t="shared" si="432"/>
        <v xml:space="preserve"> </v>
      </c>
      <c r="CY109" s="33"/>
      <c r="CZ109" s="33"/>
      <c r="DA109" s="33"/>
      <c r="DB109" s="25" t="str">
        <f t="shared" si="591"/>
        <v xml:space="preserve"> </v>
      </c>
      <c r="DC109" s="25" t="str">
        <f t="shared" si="407"/>
        <v xml:space="preserve"> </v>
      </c>
      <c r="DD109" s="33"/>
      <c r="DE109" s="33"/>
      <c r="DF109" s="33"/>
      <c r="DG109" s="25" t="str">
        <f t="shared" si="592"/>
        <v xml:space="preserve"> </v>
      </c>
      <c r="DH109" s="25" t="str">
        <f t="shared" si="409"/>
        <v xml:space="preserve"> </v>
      </c>
      <c r="DI109" s="33"/>
      <c r="DJ109" s="33"/>
      <c r="DK109" s="25" t="str">
        <f>IF(DJ109=0," ",IF(DI109/DJ109*100&gt;200,"св.200",DI109/DJ109))</f>
        <v xml:space="preserve"> </v>
      </c>
      <c r="DL109" s="33">
        <v>50000</v>
      </c>
      <c r="DM109" s="33"/>
      <c r="DN109" s="33"/>
      <c r="DO109" s="25" t="str">
        <f t="shared" si="593"/>
        <v xml:space="preserve"> </v>
      </c>
      <c r="DP109" s="25" t="str">
        <f t="shared" si="650"/>
        <v xml:space="preserve"> </v>
      </c>
      <c r="DQ109" s="33">
        <v>115097.2</v>
      </c>
      <c r="DR109" s="33"/>
      <c r="DS109" s="33"/>
      <c r="DT109" s="25" t="str">
        <f t="shared" si="537"/>
        <v xml:space="preserve"> </v>
      </c>
      <c r="DU109" s="25" t="str">
        <f t="shared" si="651"/>
        <v xml:space="preserve"> </v>
      </c>
    </row>
    <row r="110" spans="1:125" s="16" customFormat="1" ht="16.5" hidden="1" customHeight="1" outlineLevel="1">
      <c r="A110" s="15">
        <f>A109+1</f>
        <v>88</v>
      </c>
      <c r="B110" s="8" t="s">
        <v>20</v>
      </c>
      <c r="C110" s="24">
        <f t="shared" si="652"/>
        <v>2236605</v>
      </c>
      <c r="D110" s="24">
        <f t="shared" si="653"/>
        <v>371271.97000000003</v>
      </c>
      <c r="E110" s="24">
        <f t="shared" si="654"/>
        <v>565184.44999999995</v>
      </c>
      <c r="F110" s="25">
        <f t="shared" si="626"/>
        <v>0.16599800590627314</v>
      </c>
      <c r="G110" s="25">
        <f t="shared" si="627"/>
        <v>0.65690407795189709</v>
      </c>
      <c r="H110" s="14">
        <f t="shared" si="655"/>
        <v>2236605</v>
      </c>
      <c r="I110" s="21">
        <f t="shared" si="647"/>
        <v>371271.97000000003</v>
      </c>
      <c r="J110" s="14">
        <f t="shared" si="656"/>
        <v>565184.44999999995</v>
      </c>
      <c r="K110" s="25">
        <f t="shared" si="583"/>
        <v>0.16599800590627314</v>
      </c>
      <c r="L110" s="25">
        <f t="shared" si="375"/>
        <v>0.65690407795189709</v>
      </c>
      <c r="M110" s="33">
        <v>818048</v>
      </c>
      <c r="N110" s="33">
        <v>203081.1</v>
      </c>
      <c r="O110" s="33">
        <v>215104.57</v>
      </c>
      <c r="P110" s="25">
        <f t="shared" si="584"/>
        <v>0.24825083613675483</v>
      </c>
      <c r="Q110" s="25">
        <f t="shared" si="377"/>
        <v>0.94410406994142426</v>
      </c>
      <c r="R110" s="33"/>
      <c r="S110" s="33"/>
      <c r="T110" s="33"/>
      <c r="U110" s="25" t="str">
        <f t="shared" si="585"/>
        <v xml:space="preserve"> </v>
      </c>
      <c r="V110" s="25" t="str">
        <f t="shared" ref="V110:V114" si="664">IF(S110=0," ",IF(S110/T110*100&gt;200,"св.200",S110/T110))</f>
        <v xml:space="preserve"> </v>
      </c>
      <c r="W110" s="33">
        <v>18557</v>
      </c>
      <c r="X110" s="33">
        <v>28834.799999999999</v>
      </c>
      <c r="Y110" s="33">
        <v>19545</v>
      </c>
      <c r="Z110" s="25">
        <f t="shared" si="596"/>
        <v>1.5538502990785148</v>
      </c>
      <c r="AA110" s="25">
        <f t="shared" si="381"/>
        <v>1.4753031465848043</v>
      </c>
      <c r="AB110" s="33">
        <v>100000</v>
      </c>
      <c r="AC110" s="33">
        <v>24478.93</v>
      </c>
      <c r="AD110" s="33">
        <v>71792.27</v>
      </c>
      <c r="AE110" s="25">
        <f t="shared" si="586"/>
        <v>0.24478930000000002</v>
      </c>
      <c r="AF110" s="25">
        <f t="shared" si="383"/>
        <v>0.34096888146871523</v>
      </c>
      <c r="AG110" s="33">
        <v>1300000</v>
      </c>
      <c r="AH110" s="33">
        <v>114877.14</v>
      </c>
      <c r="AI110" s="33">
        <v>258742.61</v>
      </c>
      <c r="AJ110" s="25">
        <f>IF(AH110&lt;=0," ",IF(AG110&lt;=0," ",IF(AH110/AG110*100&gt;200,"СВ.200",AH110/AG110)))</f>
        <v>8.8367030769230775E-2</v>
      </c>
      <c r="AK110" s="25">
        <f t="shared" si="385"/>
        <v>0.44398230349458101</v>
      </c>
      <c r="AL110" s="33"/>
      <c r="AM110" s="33"/>
      <c r="AN110" s="33"/>
      <c r="AO110" s="25" t="str">
        <f t="shared" si="547"/>
        <v xml:space="preserve"> </v>
      </c>
      <c r="AP110" s="25" t="str">
        <f t="shared" si="386"/>
        <v xml:space="preserve"> </v>
      </c>
      <c r="AQ110" s="53">
        <f t="shared" si="659"/>
        <v>0</v>
      </c>
      <c r="AR110" s="53">
        <f t="shared" si="660"/>
        <v>0</v>
      </c>
      <c r="AS110" s="53">
        <f t="shared" si="661"/>
        <v>0</v>
      </c>
      <c r="AT110" s="25" t="str">
        <f t="shared" ref="AT110:AT114" si="665">IF(AR110&lt;=0," ",IF(AQ110&lt;=0," ",IF(AR110/AQ110*100&gt;200,"СВ.200",AR110/AQ110)))</f>
        <v xml:space="preserve"> </v>
      </c>
      <c r="AU110" s="25" t="str">
        <f t="shared" ref="AU110:AU114" si="666">IF(AS110=0," ",IF(AR110/AS110*100&gt;200,"св.200",AR110/AS110))</f>
        <v xml:space="preserve"> </v>
      </c>
      <c r="AV110" s="33"/>
      <c r="AW110" s="33"/>
      <c r="AX110" s="33"/>
      <c r="AY110" s="25" t="str">
        <f t="shared" si="588"/>
        <v xml:space="preserve"> </v>
      </c>
      <c r="AZ110" s="25" t="str">
        <f t="shared" si="389"/>
        <v xml:space="preserve"> </v>
      </c>
      <c r="BA110" s="33"/>
      <c r="BB110" s="33"/>
      <c r="BC110" s="33"/>
      <c r="BD110" s="25" t="str">
        <f t="shared" si="390"/>
        <v xml:space="preserve"> </v>
      </c>
      <c r="BE110" s="25" t="str">
        <f t="shared" si="391"/>
        <v xml:space="preserve"> </v>
      </c>
      <c r="BF110" s="33"/>
      <c r="BG110" s="33"/>
      <c r="BH110" s="33"/>
      <c r="BI110" s="25" t="str">
        <f t="shared" si="589"/>
        <v xml:space="preserve"> </v>
      </c>
      <c r="BJ110" s="25" t="str">
        <f>IF(BG110=0," ",IF(BG110/BH110*100&gt;200,"св.200",BG110/BH110))</f>
        <v xml:space="preserve"> </v>
      </c>
      <c r="BK110" s="33"/>
      <c r="BL110" s="33"/>
      <c r="BM110" s="33"/>
      <c r="BN110" s="25"/>
      <c r="BO110" s="25" t="str">
        <f t="shared" si="395"/>
        <v xml:space="preserve"> </v>
      </c>
      <c r="BP110" s="33"/>
      <c r="BQ110" s="33"/>
      <c r="BR110" s="33"/>
      <c r="BS110" s="25" t="str">
        <f t="shared" si="590"/>
        <v xml:space="preserve"> </v>
      </c>
      <c r="BT110" s="25" t="str">
        <f t="shared" si="397"/>
        <v xml:space="preserve"> </v>
      </c>
      <c r="BU110" s="33"/>
      <c r="BV110" s="33"/>
      <c r="BW110" s="33"/>
      <c r="BX110" s="25" t="str">
        <f t="shared" si="567"/>
        <v xml:space="preserve"> </v>
      </c>
      <c r="BY110" s="25" t="str">
        <f t="shared" si="399"/>
        <v xml:space="preserve"> </v>
      </c>
      <c r="BZ110" s="33"/>
      <c r="CA110" s="33"/>
      <c r="CB110" s="33"/>
      <c r="CC110" s="25" t="str">
        <f t="shared" si="644"/>
        <v xml:space="preserve"> </v>
      </c>
      <c r="CD110" s="25" t="str">
        <f t="shared" si="400"/>
        <v xml:space="preserve"> </v>
      </c>
      <c r="CE110" s="24">
        <f t="shared" si="662"/>
        <v>0</v>
      </c>
      <c r="CF110" s="24">
        <f t="shared" si="662"/>
        <v>0</v>
      </c>
      <c r="CG110" s="24">
        <f t="shared" si="662"/>
        <v>0</v>
      </c>
      <c r="CH110" s="25" t="str">
        <f t="shared" si="663"/>
        <v xml:space="preserve"> </v>
      </c>
      <c r="CI110" s="25" t="str">
        <f t="shared" si="429"/>
        <v xml:space="preserve"> </v>
      </c>
      <c r="CJ110" s="33"/>
      <c r="CK110" s="33"/>
      <c r="CL110" s="33"/>
      <c r="CM110" s="25" t="str">
        <f t="shared" si="403"/>
        <v xml:space="preserve"> </v>
      </c>
      <c r="CN110" s="25" t="str">
        <f t="shared" si="430"/>
        <v xml:space="preserve"> </v>
      </c>
      <c r="CO110" s="33"/>
      <c r="CP110" s="33"/>
      <c r="CQ110" s="33"/>
      <c r="CR110" s="25" t="str">
        <f t="shared" si="404"/>
        <v xml:space="preserve"> </v>
      </c>
      <c r="CS110" s="25" t="str">
        <f t="shared" si="405"/>
        <v xml:space="preserve"> </v>
      </c>
      <c r="CT110" s="33"/>
      <c r="CU110" s="33"/>
      <c r="CV110" s="33"/>
      <c r="CW110" s="25" t="str">
        <f t="shared" si="431"/>
        <v xml:space="preserve"> </v>
      </c>
      <c r="CX110" s="25" t="str">
        <f t="shared" si="432"/>
        <v xml:space="preserve"> </v>
      </c>
      <c r="CY110" s="33"/>
      <c r="CZ110" s="33"/>
      <c r="DA110" s="33"/>
      <c r="DB110" s="25" t="str">
        <f t="shared" si="591"/>
        <v xml:space="preserve"> </v>
      </c>
      <c r="DC110" s="25" t="str">
        <f t="shared" si="407"/>
        <v xml:space="preserve"> </v>
      </c>
      <c r="DD110" s="33"/>
      <c r="DE110" s="33"/>
      <c r="DF110" s="33"/>
      <c r="DG110" s="25" t="str">
        <f t="shared" si="592"/>
        <v xml:space="preserve"> </v>
      </c>
      <c r="DH110" s="25" t="str">
        <f t="shared" si="409"/>
        <v xml:space="preserve"> </v>
      </c>
      <c r="DI110" s="33"/>
      <c r="DJ110" s="33"/>
      <c r="DK110" s="25" t="str">
        <f>IF(DJ110=0," ",IF(DI110/DJ110*100&gt;200,"св.200",DI110/DJ110))</f>
        <v xml:space="preserve"> </v>
      </c>
      <c r="DL110" s="33"/>
      <c r="DM110" s="33"/>
      <c r="DN110" s="33"/>
      <c r="DO110" s="25" t="str">
        <f t="shared" si="593"/>
        <v xml:space="preserve"> </v>
      </c>
      <c r="DP110" s="25" t="str">
        <f t="shared" si="650"/>
        <v xml:space="preserve"> </v>
      </c>
      <c r="DQ110" s="33"/>
      <c r="DR110" s="33"/>
      <c r="DS110" s="33"/>
      <c r="DT110" s="25" t="str">
        <f t="shared" si="537"/>
        <v xml:space="preserve"> </v>
      </c>
      <c r="DU110" s="25" t="str">
        <f t="shared" si="651"/>
        <v xml:space="preserve"> </v>
      </c>
    </row>
    <row r="111" spans="1:125" s="16" customFormat="1" ht="15.75" hidden="1" customHeight="1" outlineLevel="1">
      <c r="A111" s="15">
        <f t="shared" ref="A111:A114" si="667">A110+1</f>
        <v>89</v>
      </c>
      <c r="B111" s="8" t="s">
        <v>28</v>
      </c>
      <c r="C111" s="24">
        <f t="shared" si="652"/>
        <v>1027976</v>
      </c>
      <c r="D111" s="24">
        <f t="shared" si="653"/>
        <v>139017.57</v>
      </c>
      <c r="E111" s="24">
        <f t="shared" si="654"/>
        <v>199838.03</v>
      </c>
      <c r="F111" s="25">
        <f t="shared" si="626"/>
        <v>0.13523425644178463</v>
      </c>
      <c r="G111" s="25">
        <f t="shared" si="627"/>
        <v>0.69565122314306249</v>
      </c>
      <c r="H111" s="14">
        <f t="shared" si="655"/>
        <v>1007976</v>
      </c>
      <c r="I111" s="21">
        <f t="shared" si="647"/>
        <v>139017.57</v>
      </c>
      <c r="J111" s="14">
        <f t="shared" si="656"/>
        <v>204332.97</v>
      </c>
      <c r="K111" s="25">
        <f t="shared" si="583"/>
        <v>0.13791753970332626</v>
      </c>
      <c r="L111" s="25">
        <f t="shared" si="375"/>
        <v>0.68034820812324126</v>
      </c>
      <c r="M111" s="33">
        <v>431900</v>
      </c>
      <c r="N111" s="33">
        <v>109504.94</v>
      </c>
      <c r="O111" s="33">
        <v>116559.84</v>
      </c>
      <c r="P111" s="25">
        <f t="shared" si="584"/>
        <v>0.25354234776568652</v>
      </c>
      <c r="Q111" s="25">
        <f t="shared" si="377"/>
        <v>0.93947400751408039</v>
      </c>
      <c r="R111" s="33"/>
      <c r="S111" s="33"/>
      <c r="T111" s="33"/>
      <c r="U111" s="25" t="str">
        <f t="shared" si="585"/>
        <v xml:space="preserve"> </v>
      </c>
      <c r="V111" s="25" t="str">
        <f t="shared" si="664"/>
        <v xml:space="preserve"> </v>
      </c>
      <c r="W111" s="33">
        <v>19176</v>
      </c>
      <c r="X111" s="33"/>
      <c r="Y111" s="33"/>
      <c r="Z111" s="25" t="str">
        <f t="shared" ref="Z111:Z114" si="668">IF(X111&lt;=0," ",IF(W111&lt;=0," ",IF(X111/W111*100&gt;200,"СВ.200",X111/W111)))</f>
        <v xml:space="preserve"> </v>
      </c>
      <c r="AA111" s="25" t="str">
        <f t="shared" ref="AA111:AA114" si="669">IF(Y111=0," ",IF(X111/Y111*100&gt;200,"св.200",X111/Y111))</f>
        <v xml:space="preserve"> </v>
      </c>
      <c r="AB111" s="33">
        <v>38600</v>
      </c>
      <c r="AC111" s="33">
        <v>8662.5400000000009</v>
      </c>
      <c r="AD111" s="33">
        <v>5497.81</v>
      </c>
      <c r="AE111" s="25">
        <f t="shared" si="586"/>
        <v>0.22441813471502592</v>
      </c>
      <c r="AF111" s="25">
        <f t="shared" si="383"/>
        <v>1.5756346618016992</v>
      </c>
      <c r="AG111" s="33">
        <v>518300</v>
      </c>
      <c r="AH111" s="33">
        <v>20850.09</v>
      </c>
      <c r="AI111" s="33">
        <v>82275.320000000007</v>
      </c>
      <c r="AJ111" s="25">
        <f>IF(AH111&lt;=0," ",IF(AG111&lt;=0," ",IF(AH111/AG111*100&gt;200,"СВ.200",AH111/AG111)))</f>
        <v>4.022784101871503E-2</v>
      </c>
      <c r="AK111" s="25">
        <f t="shared" si="385"/>
        <v>0.25341852210359073</v>
      </c>
      <c r="AL111" s="33"/>
      <c r="AM111" s="33"/>
      <c r="AN111" s="33"/>
      <c r="AO111" s="25" t="str">
        <f t="shared" si="547"/>
        <v xml:space="preserve"> </v>
      </c>
      <c r="AP111" s="25" t="str">
        <f t="shared" si="386"/>
        <v xml:space="preserve"> </v>
      </c>
      <c r="AQ111" s="53">
        <f t="shared" si="659"/>
        <v>20000</v>
      </c>
      <c r="AR111" s="53">
        <f t="shared" si="660"/>
        <v>0</v>
      </c>
      <c r="AS111" s="53">
        <f t="shared" si="661"/>
        <v>-4494.9399999999996</v>
      </c>
      <c r="AT111" s="25" t="str">
        <f t="shared" si="665"/>
        <v xml:space="preserve"> </v>
      </c>
      <c r="AU111" s="25">
        <f t="shared" si="666"/>
        <v>0</v>
      </c>
      <c r="AV111" s="33"/>
      <c r="AW111" s="33"/>
      <c r="AX111" s="33"/>
      <c r="AY111" s="25" t="str">
        <f t="shared" si="588"/>
        <v xml:space="preserve"> </v>
      </c>
      <c r="AZ111" s="25" t="str">
        <f t="shared" si="389"/>
        <v xml:space="preserve"> </v>
      </c>
      <c r="BA111" s="33"/>
      <c r="BB111" s="33"/>
      <c r="BC111" s="33"/>
      <c r="BD111" s="25" t="str">
        <f t="shared" si="390"/>
        <v xml:space="preserve"> </v>
      </c>
      <c r="BE111" s="25" t="str">
        <f t="shared" si="391"/>
        <v xml:space="preserve"> </v>
      </c>
      <c r="BF111" s="33"/>
      <c r="BG111" s="33"/>
      <c r="BH111" s="33">
        <v>-4494.9399999999996</v>
      </c>
      <c r="BI111" s="25" t="str">
        <f t="shared" si="589"/>
        <v xml:space="preserve"> </v>
      </c>
      <c r="BJ111" s="25">
        <f t="shared" si="393"/>
        <v>0</v>
      </c>
      <c r="BK111" s="33"/>
      <c r="BL111" s="33"/>
      <c r="BM111" s="33"/>
      <c r="BN111" s="25"/>
      <c r="BO111" s="25" t="str">
        <f t="shared" si="395"/>
        <v xml:space="preserve"> </v>
      </c>
      <c r="BP111" s="33"/>
      <c r="BQ111" s="33"/>
      <c r="BR111" s="33"/>
      <c r="BS111" s="25" t="str">
        <f t="shared" si="590"/>
        <v xml:space="preserve"> </v>
      </c>
      <c r="BT111" s="25" t="str">
        <f t="shared" si="397"/>
        <v xml:space="preserve"> </v>
      </c>
      <c r="BU111" s="33">
        <v>20000</v>
      </c>
      <c r="BV111" s="33"/>
      <c r="BW111" s="33"/>
      <c r="BX111" s="25" t="str">
        <f t="shared" si="567"/>
        <v xml:space="preserve"> </v>
      </c>
      <c r="BY111" s="25" t="str">
        <f t="shared" si="399"/>
        <v xml:space="preserve"> </v>
      </c>
      <c r="BZ111" s="33"/>
      <c r="CA111" s="33"/>
      <c r="CB111" s="33"/>
      <c r="CC111" s="25" t="str">
        <f t="shared" si="644"/>
        <v xml:space="preserve"> </v>
      </c>
      <c r="CD111" s="25" t="str">
        <f t="shared" si="400"/>
        <v xml:space="preserve"> </v>
      </c>
      <c r="CE111" s="24">
        <f t="shared" si="662"/>
        <v>0</v>
      </c>
      <c r="CF111" s="24">
        <f t="shared" si="662"/>
        <v>0</v>
      </c>
      <c r="CG111" s="24">
        <f t="shared" si="662"/>
        <v>0</v>
      </c>
      <c r="CH111" s="25" t="str">
        <f t="shared" si="663"/>
        <v xml:space="preserve"> </v>
      </c>
      <c r="CI111" s="25" t="str">
        <f t="shared" si="429"/>
        <v xml:space="preserve"> </v>
      </c>
      <c r="CJ111" s="33"/>
      <c r="CK111" s="33"/>
      <c r="CL111" s="33"/>
      <c r="CM111" s="25" t="str">
        <f t="shared" si="403"/>
        <v xml:space="preserve"> </v>
      </c>
      <c r="CN111" s="25" t="str">
        <f t="shared" si="430"/>
        <v xml:space="preserve"> </v>
      </c>
      <c r="CO111" s="33"/>
      <c r="CP111" s="33"/>
      <c r="CQ111" s="33"/>
      <c r="CR111" s="25" t="str">
        <f t="shared" si="404"/>
        <v xml:space="preserve"> </v>
      </c>
      <c r="CS111" s="25" t="str">
        <f t="shared" si="405"/>
        <v xml:space="preserve"> </v>
      </c>
      <c r="CT111" s="33"/>
      <c r="CU111" s="33"/>
      <c r="CV111" s="33"/>
      <c r="CW111" s="25" t="str">
        <f t="shared" si="431"/>
        <v xml:space="preserve"> </v>
      </c>
      <c r="CX111" s="25" t="str">
        <f t="shared" si="432"/>
        <v xml:space="preserve"> </v>
      </c>
      <c r="CY111" s="33"/>
      <c r="CZ111" s="33"/>
      <c r="DA111" s="33"/>
      <c r="DB111" s="25" t="str">
        <f t="shared" si="591"/>
        <v xml:space="preserve"> </v>
      </c>
      <c r="DC111" s="25" t="str">
        <f t="shared" si="407"/>
        <v xml:space="preserve"> </v>
      </c>
      <c r="DD111" s="33"/>
      <c r="DE111" s="33"/>
      <c r="DF111" s="33"/>
      <c r="DG111" s="25" t="str">
        <f t="shared" si="592"/>
        <v xml:space="preserve"> </v>
      </c>
      <c r="DH111" s="25" t="str">
        <f t="shared" si="409"/>
        <v xml:space="preserve"> </v>
      </c>
      <c r="DI111" s="33"/>
      <c r="DJ111" s="33"/>
      <c r="DK111" s="25" t="str">
        <f t="shared" si="410"/>
        <v xml:space="preserve"> </v>
      </c>
      <c r="DL111" s="33"/>
      <c r="DM111" s="33"/>
      <c r="DN111" s="33"/>
      <c r="DO111" s="25" t="str">
        <f t="shared" si="593"/>
        <v xml:space="preserve"> </v>
      </c>
      <c r="DP111" s="25" t="str">
        <f t="shared" si="650"/>
        <v xml:space="preserve"> </v>
      </c>
      <c r="DQ111" s="33"/>
      <c r="DR111" s="33"/>
      <c r="DS111" s="33"/>
      <c r="DT111" s="25" t="str">
        <f t="shared" si="537"/>
        <v xml:space="preserve"> </v>
      </c>
      <c r="DU111" s="25" t="str">
        <f t="shared" si="651"/>
        <v xml:space="preserve"> </v>
      </c>
    </row>
    <row r="112" spans="1:125" s="16" customFormat="1" ht="15.75" hidden="1" customHeight="1" outlineLevel="1">
      <c r="A112" s="15">
        <f t="shared" si="667"/>
        <v>90</v>
      </c>
      <c r="B112" s="8" t="s">
        <v>50</v>
      </c>
      <c r="C112" s="24">
        <f t="shared" si="652"/>
        <v>1674733</v>
      </c>
      <c r="D112" s="24">
        <f t="shared" si="653"/>
        <v>708489.33000000007</v>
      </c>
      <c r="E112" s="24">
        <f t="shared" si="654"/>
        <v>247342.77000000002</v>
      </c>
      <c r="F112" s="25">
        <f t="shared" si="626"/>
        <v>0.42304613929503992</v>
      </c>
      <c r="G112" s="25" t="str">
        <f t="shared" si="627"/>
        <v>св.200</v>
      </c>
      <c r="H112" s="14">
        <f t="shared" si="655"/>
        <v>1403733</v>
      </c>
      <c r="I112" s="21">
        <f t="shared" si="647"/>
        <v>467489.33</v>
      </c>
      <c r="J112" s="14">
        <f t="shared" si="656"/>
        <v>247342.77000000002</v>
      </c>
      <c r="K112" s="25">
        <f t="shared" si="583"/>
        <v>0.33303294144969164</v>
      </c>
      <c r="L112" s="25">
        <f t="shared" si="375"/>
        <v>1.8900464727551971</v>
      </c>
      <c r="M112" s="33">
        <v>446695</v>
      </c>
      <c r="N112" s="33">
        <v>81442.679999999993</v>
      </c>
      <c r="O112" s="33">
        <v>98402.74</v>
      </c>
      <c r="P112" s="25">
        <f t="shared" si="584"/>
        <v>0.18232279295716314</v>
      </c>
      <c r="Q112" s="25">
        <f t="shared" si="377"/>
        <v>0.8276464659419035</v>
      </c>
      <c r="R112" s="33"/>
      <c r="S112" s="33"/>
      <c r="T112" s="33"/>
      <c r="U112" s="25" t="str">
        <f t="shared" si="585"/>
        <v xml:space="preserve"> </v>
      </c>
      <c r="V112" s="25" t="str">
        <f t="shared" si="664"/>
        <v xml:space="preserve"> </v>
      </c>
      <c r="W112" s="33">
        <v>84638</v>
      </c>
      <c r="X112" s="33">
        <v>102296.55</v>
      </c>
      <c r="Y112" s="33">
        <v>4889.07</v>
      </c>
      <c r="Z112" s="25">
        <f t="shared" si="668"/>
        <v>1.2086361917814694</v>
      </c>
      <c r="AA112" s="25" t="str">
        <f t="shared" si="669"/>
        <v>св.200</v>
      </c>
      <c r="AB112" s="33">
        <v>55000</v>
      </c>
      <c r="AC112" s="33">
        <v>37944.949999999997</v>
      </c>
      <c r="AD112" s="33">
        <v>4488.8599999999997</v>
      </c>
      <c r="AE112" s="25">
        <f t="shared" si="586"/>
        <v>0.68990818181818181</v>
      </c>
      <c r="AF112" s="25" t="str">
        <f t="shared" si="383"/>
        <v>св.200</v>
      </c>
      <c r="AG112" s="33">
        <v>817400</v>
      </c>
      <c r="AH112" s="33">
        <v>245805.15</v>
      </c>
      <c r="AI112" s="33">
        <v>139562.1</v>
      </c>
      <c r="AJ112" s="25">
        <f>IF(AH112&lt;=0," ",IF(AG112&lt;=0," ",IF(AH112/AG112*100&gt;200,"СВ.200",AH112/AG112)))</f>
        <v>0.30071586738438955</v>
      </c>
      <c r="AK112" s="25">
        <f t="shared" si="385"/>
        <v>1.7612600412289581</v>
      </c>
      <c r="AL112" s="33"/>
      <c r="AM112" s="33"/>
      <c r="AN112" s="33"/>
      <c r="AO112" s="25" t="str">
        <f t="shared" si="547"/>
        <v xml:space="preserve"> </v>
      </c>
      <c r="AP112" s="25" t="str">
        <f t="shared" si="386"/>
        <v xml:space="preserve"> </v>
      </c>
      <c r="AQ112" s="53">
        <f t="shared" si="659"/>
        <v>271000</v>
      </c>
      <c r="AR112" s="53">
        <f t="shared" si="660"/>
        <v>241000</v>
      </c>
      <c r="AS112" s="53">
        <f t="shared" si="661"/>
        <v>0</v>
      </c>
      <c r="AT112" s="25">
        <f t="shared" si="665"/>
        <v>0.88929889298892983</v>
      </c>
      <c r="AU112" s="25" t="str">
        <f t="shared" si="666"/>
        <v xml:space="preserve"> </v>
      </c>
      <c r="AV112" s="33"/>
      <c r="AW112" s="33"/>
      <c r="AX112" s="33"/>
      <c r="AY112" s="25" t="str">
        <f t="shared" si="588"/>
        <v xml:space="preserve"> </v>
      </c>
      <c r="AZ112" s="25" t="str">
        <f t="shared" si="389"/>
        <v xml:space="preserve"> </v>
      </c>
      <c r="BA112" s="33"/>
      <c r="BB112" s="33"/>
      <c r="BC112" s="33"/>
      <c r="BD112" s="25" t="str">
        <f t="shared" si="390"/>
        <v xml:space="preserve"> </v>
      </c>
      <c r="BE112" s="25" t="str">
        <f t="shared" si="391"/>
        <v xml:space="preserve"> </v>
      </c>
      <c r="BF112" s="33"/>
      <c r="BG112" s="33"/>
      <c r="BH112" s="33"/>
      <c r="BI112" s="25" t="str">
        <f t="shared" si="589"/>
        <v xml:space="preserve"> </v>
      </c>
      <c r="BJ112" s="25" t="str">
        <f t="shared" si="393"/>
        <v xml:space="preserve"> </v>
      </c>
      <c r="BK112" s="33"/>
      <c r="BL112" s="33"/>
      <c r="BM112" s="33"/>
      <c r="BN112" s="25"/>
      <c r="BO112" s="25" t="str">
        <f t="shared" si="395"/>
        <v xml:space="preserve"> </v>
      </c>
      <c r="BP112" s="33"/>
      <c r="BQ112" s="33"/>
      <c r="BR112" s="33"/>
      <c r="BS112" s="25" t="str">
        <f t="shared" si="590"/>
        <v xml:space="preserve"> </v>
      </c>
      <c r="BT112" s="25" t="str">
        <f t="shared" si="397"/>
        <v xml:space="preserve"> </v>
      </c>
      <c r="BU112" s="33">
        <v>30000</v>
      </c>
      <c r="BV112" s="33"/>
      <c r="BW112" s="33"/>
      <c r="BX112" s="25" t="str">
        <f t="shared" si="567"/>
        <v xml:space="preserve"> </v>
      </c>
      <c r="BY112" s="25" t="str">
        <f t="shared" si="399"/>
        <v xml:space="preserve"> </v>
      </c>
      <c r="BZ112" s="33">
        <v>241000</v>
      </c>
      <c r="CA112" s="33">
        <v>241000</v>
      </c>
      <c r="CB112" s="33"/>
      <c r="CC112" s="25">
        <f t="shared" si="644"/>
        <v>1</v>
      </c>
      <c r="CD112" s="25"/>
      <c r="CE112" s="24">
        <f t="shared" si="662"/>
        <v>0</v>
      </c>
      <c r="CF112" s="24">
        <f t="shared" si="662"/>
        <v>0</v>
      </c>
      <c r="CG112" s="24">
        <f t="shared" si="662"/>
        <v>0</v>
      </c>
      <c r="CH112" s="25" t="str">
        <f t="shared" si="663"/>
        <v xml:space="preserve"> </v>
      </c>
      <c r="CI112" s="25" t="str">
        <f t="shared" si="429"/>
        <v xml:space="preserve"> </v>
      </c>
      <c r="CJ112" s="33"/>
      <c r="CK112" s="33"/>
      <c r="CL112" s="33"/>
      <c r="CM112" s="25" t="str">
        <f t="shared" si="403"/>
        <v xml:space="preserve"> </v>
      </c>
      <c r="CN112" s="25" t="str">
        <f t="shared" si="430"/>
        <v xml:space="preserve"> </v>
      </c>
      <c r="CO112" s="33"/>
      <c r="CP112" s="33"/>
      <c r="CQ112" s="33"/>
      <c r="CR112" s="25" t="str">
        <f t="shared" si="404"/>
        <v xml:space="preserve"> </v>
      </c>
      <c r="CS112" s="25" t="str">
        <f t="shared" si="405"/>
        <v xml:space="preserve"> </v>
      </c>
      <c r="CT112" s="33"/>
      <c r="CU112" s="33"/>
      <c r="CV112" s="33"/>
      <c r="CW112" s="25" t="str">
        <f t="shared" si="431"/>
        <v xml:space="preserve"> </v>
      </c>
      <c r="CX112" s="25" t="str">
        <f t="shared" si="432"/>
        <v xml:space="preserve"> </v>
      </c>
      <c r="CY112" s="33"/>
      <c r="CZ112" s="33"/>
      <c r="DA112" s="33"/>
      <c r="DB112" s="25" t="str">
        <f t="shared" si="591"/>
        <v xml:space="preserve"> </v>
      </c>
      <c r="DC112" s="25" t="str">
        <f t="shared" si="407"/>
        <v xml:space="preserve"> </v>
      </c>
      <c r="DD112" s="33"/>
      <c r="DE112" s="33"/>
      <c r="DF112" s="33"/>
      <c r="DG112" s="25" t="str">
        <f t="shared" si="592"/>
        <v xml:space="preserve"> </v>
      </c>
      <c r="DH112" s="25" t="str">
        <f t="shared" si="409"/>
        <v xml:space="preserve"> </v>
      </c>
      <c r="DI112" s="33"/>
      <c r="DJ112" s="33"/>
      <c r="DK112" s="25" t="str">
        <f t="shared" si="410"/>
        <v xml:space="preserve"> </v>
      </c>
      <c r="DL112" s="33"/>
      <c r="DM112" s="33"/>
      <c r="DN112" s="33"/>
      <c r="DO112" s="25" t="str">
        <f t="shared" si="593"/>
        <v xml:space="preserve"> </v>
      </c>
      <c r="DP112" s="25" t="str">
        <f t="shared" si="650"/>
        <v xml:space="preserve"> </v>
      </c>
      <c r="DQ112" s="33"/>
      <c r="DR112" s="33"/>
      <c r="DS112" s="33"/>
      <c r="DT112" s="25" t="str">
        <f t="shared" si="537"/>
        <v xml:space="preserve"> </v>
      </c>
      <c r="DU112" s="25" t="str">
        <f t="shared" si="651"/>
        <v xml:space="preserve"> </v>
      </c>
    </row>
    <row r="113" spans="1:125" s="16" customFormat="1" ht="15.75" hidden="1" customHeight="1" outlineLevel="1">
      <c r="A113" s="15">
        <f t="shared" si="667"/>
        <v>91</v>
      </c>
      <c r="B113" s="8" t="s">
        <v>12</v>
      </c>
      <c r="C113" s="24">
        <f t="shared" si="652"/>
        <v>240060</v>
      </c>
      <c r="D113" s="24">
        <f t="shared" si="653"/>
        <v>44806.720000000001</v>
      </c>
      <c r="E113" s="24">
        <f t="shared" si="654"/>
        <v>60480.180000000008</v>
      </c>
      <c r="F113" s="25">
        <f t="shared" si="626"/>
        <v>0.1866480046655003</v>
      </c>
      <c r="G113" s="25">
        <f t="shared" si="627"/>
        <v>0.74084964694218824</v>
      </c>
      <c r="H113" s="14">
        <f t="shared" si="655"/>
        <v>240060</v>
      </c>
      <c r="I113" s="21">
        <f t="shared" si="647"/>
        <v>44806.720000000001</v>
      </c>
      <c r="J113" s="14">
        <f t="shared" si="656"/>
        <v>60480.180000000008</v>
      </c>
      <c r="K113" s="25">
        <f t="shared" si="583"/>
        <v>0.1866480046655003</v>
      </c>
      <c r="L113" s="25">
        <f t="shared" si="375"/>
        <v>0.74084964694218824</v>
      </c>
      <c r="M113" s="33">
        <v>170060</v>
      </c>
      <c r="N113" s="33">
        <v>37936.120000000003</v>
      </c>
      <c r="O113" s="33">
        <v>41264.120000000003</v>
      </c>
      <c r="P113" s="25">
        <f t="shared" si="584"/>
        <v>0.22307491473597554</v>
      </c>
      <c r="Q113" s="25">
        <f t="shared" si="377"/>
        <v>0.9193488192647753</v>
      </c>
      <c r="R113" s="33"/>
      <c r="S113" s="33"/>
      <c r="T113" s="33"/>
      <c r="U113" s="25" t="str">
        <f t="shared" si="585"/>
        <v xml:space="preserve"> </v>
      </c>
      <c r="V113" s="25" t="str">
        <f t="shared" si="664"/>
        <v xml:space="preserve"> </v>
      </c>
      <c r="W113" s="33"/>
      <c r="X113" s="33"/>
      <c r="Y113" s="33"/>
      <c r="Z113" s="25" t="str">
        <f t="shared" si="668"/>
        <v xml:space="preserve"> </v>
      </c>
      <c r="AA113" s="25" t="str">
        <f t="shared" si="669"/>
        <v xml:space="preserve"> </v>
      </c>
      <c r="AB113" s="33">
        <v>50000</v>
      </c>
      <c r="AC113" s="33">
        <v>6629.25</v>
      </c>
      <c r="AD113" s="33">
        <v>14541.76</v>
      </c>
      <c r="AE113" s="25">
        <f t="shared" si="586"/>
        <v>0.13258500000000001</v>
      </c>
      <c r="AF113" s="25">
        <f t="shared" si="383"/>
        <v>0.45587673018946812</v>
      </c>
      <c r="AG113" s="33">
        <v>20000</v>
      </c>
      <c r="AH113" s="33">
        <v>241.35</v>
      </c>
      <c r="AI113" s="33">
        <v>4674.3</v>
      </c>
      <c r="AJ113" s="25">
        <f>IF(AH113&lt;=0," ",IF(AG113&lt;=0," ",IF(AH113/AG113*100&gt;200,"СВ.200",AH113/AG113)))</f>
        <v>1.20675E-2</v>
      </c>
      <c r="AK113" s="25">
        <f t="shared" si="385"/>
        <v>5.1633399653424041E-2</v>
      </c>
      <c r="AL113" s="33"/>
      <c r="AM113" s="33"/>
      <c r="AN113" s="33"/>
      <c r="AO113" s="25" t="str">
        <f t="shared" si="547"/>
        <v xml:space="preserve"> </v>
      </c>
      <c r="AP113" s="25" t="str">
        <f t="shared" si="386"/>
        <v xml:space="preserve"> </v>
      </c>
      <c r="AQ113" s="53">
        <f t="shared" si="659"/>
        <v>0</v>
      </c>
      <c r="AR113" s="53">
        <f t="shared" si="660"/>
        <v>0</v>
      </c>
      <c r="AS113" s="53">
        <f t="shared" si="661"/>
        <v>0</v>
      </c>
      <c r="AT113" s="25" t="str">
        <f t="shared" si="665"/>
        <v xml:space="preserve"> </v>
      </c>
      <c r="AU113" s="25" t="str">
        <f t="shared" si="666"/>
        <v xml:space="preserve"> </v>
      </c>
      <c r="AV113" s="33"/>
      <c r="AW113" s="33"/>
      <c r="AX113" s="33"/>
      <c r="AY113" s="25" t="str">
        <f t="shared" si="588"/>
        <v xml:space="preserve"> </v>
      </c>
      <c r="AZ113" s="25" t="str">
        <f t="shared" si="389"/>
        <v xml:space="preserve"> </v>
      </c>
      <c r="BA113" s="33"/>
      <c r="BB113" s="33"/>
      <c r="BC113" s="33"/>
      <c r="BD113" s="25" t="str">
        <f t="shared" si="390"/>
        <v xml:space="preserve"> </v>
      </c>
      <c r="BE113" s="25" t="str">
        <f t="shared" si="391"/>
        <v xml:space="preserve"> </v>
      </c>
      <c r="BF113" s="33"/>
      <c r="BG113" s="33"/>
      <c r="BH113" s="33"/>
      <c r="BI113" s="25" t="str">
        <f t="shared" si="589"/>
        <v xml:space="preserve"> </v>
      </c>
      <c r="BJ113" s="25" t="str">
        <f t="shared" si="393"/>
        <v xml:space="preserve"> </v>
      </c>
      <c r="BK113" s="33"/>
      <c r="BL113" s="33"/>
      <c r="BM113" s="33"/>
      <c r="BN113" s="25"/>
      <c r="BO113" s="25" t="str">
        <f t="shared" si="395"/>
        <v xml:space="preserve"> </v>
      </c>
      <c r="BP113" s="33"/>
      <c r="BQ113" s="33"/>
      <c r="BR113" s="33"/>
      <c r="BS113" s="25" t="str">
        <f t="shared" si="590"/>
        <v xml:space="preserve"> </v>
      </c>
      <c r="BT113" s="25" t="str">
        <f t="shared" si="397"/>
        <v xml:space="preserve"> </v>
      </c>
      <c r="BU113" s="33"/>
      <c r="BV113" s="33"/>
      <c r="BW113" s="33"/>
      <c r="BX113" s="25" t="str">
        <f t="shared" si="567"/>
        <v xml:space="preserve"> </v>
      </c>
      <c r="BY113" s="25" t="str">
        <f t="shared" si="399"/>
        <v xml:space="preserve"> </v>
      </c>
      <c r="BZ113" s="33"/>
      <c r="CA113" s="33"/>
      <c r="CB113" s="33"/>
      <c r="CC113" s="25" t="str">
        <f t="shared" si="644"/>
        <v xml:space="preserve"> </v>
      </c>
      <c r="CD113" s="25" t="str">
        <f t="shared" si="400"/>
        <v xml:space="preserve"> </v>
      </c>
      <c r="CE113" s="24">
        <f t="shared" si="662"/>
        <v>0</v>
      </c>
      <c r="CF113" s="24">
        <f t="shared" si="662"/>
        <v>0</v>
      </c>
      <c r="CG113" s="24">
        <f t="shared" si="662"/>
        <v>0</v>
      </c>
      <c r="CH113" s="25" t="str">
        <f t="shared" si="663"/>
        <v xml:space="preserve"> </v>
      </c>
      <c r="CI113" s="25" t="str">
        <f t="shared" si="429"/>
        <v xml:space="preserve"> </v>
      </c>
      <c r="CJ113" s="33"/>
      <c r="CK113" s="33"/>
      <c r="CL113" s="33"/>
      <c r="CM113" s="25" t="str">
        <f t="shared" si="403"/>
        <v xml:space="preserve"> </v>
      </c>
      <c r="CN113" s="25" t="str">
        <f t="shared" si="430"/>
        <v xml:space="preserve"> </v>
      </c>
      <c r="CO113" s="33"/>
      <c r="CP113" s="33"/>
      <c r="CQ113" s="33"/>
      <c r="CR113" s="25" t="str">
        <f t="shared" si="404"/>
        <v xml:space="preserve"> </v>
      </c>
      <c r="CS113" s="25" t="str">
        <f t="shared" si="405"/>
        <v xml:space="preserve"> </v>
      </c>
      <c r="CT113" s="33"/>
      <c r="CU113" s="33"/>
      <c r="CV113" s="33"/>
      <c r="CW113" s="25" t="str">
        <f t="shared" si="431"/>
        <v xml:space="preserve"> </v>
      </c>
      <c r="CX113" s="25" t="str">
        <f t="shared" si="432"/>
        <v xml:space="preserve"> </v>
      </c>
      <c r="CY113" s="33"/>
      <c r="CZ113" s="33"/>
      <c r="DA113" s="33"/>
      <c r="DB113" s="25" t="str">
        <f t="shared" si="591"/>
        <v xml:space="preserve"> </v>
      </c>
      <c r="DC113" s="25" t="str">
        <f t="shared" si="407"/>
        <v xml:space="preserve"> </v>
      </c>
      <c r="DD113" s="33"/>
      <c r="DE113" s="33"/>
      <c r="DF113" s="33"/>
      <c r="DG113" s="25" t="str">
        <f>IF(DE113&lt;=0," ",IF(DF113&lt;=0," ",IF(DE113/DF113*100&gt;200,"СВ.200",DE113/DF113)))</f>
        <v xml:space="preserve"> </v>
      </c>
      <c r="DH113" s="25" t="str">
        <f t="shared" si="409"/>
        <v xml:space="preserve"> </v>
      </c>
      <c r="DI113" s="33"/>
      <c r="DJ113" s="33"/>
      <c r="DK113" s="25" t="str">
        <f t="shared" si="410"/>
        <v xml:space="preserve"> </v>
      </c>
      <c r="DL113" s="33"/>
      <c r="DM113" s="33"/>
      <c r="DN113" s="33"/>
      <c r="DO113" s="25" t="str">
        <f t="shared" si="593"/>
        <v xml:space="preserve"> </v>
      </c>
      <c r="DP113" s="25" t="str">
        <f t="shared" si="650"/>
        <v xml:space="preserve"> </v>
      </c>
      <c r="DQ113" s="33"/>
      <c r="DR113" s="33"/>
      <c r="DS113" s="33"/>
      <c r="DT113" s="25" t="str">
        <f t="shared" si="537"/>
        <v xml:space="preserve"> </v>
      </c>
      <c r="DU113" s="25" t="str">
        <f t="shared" si="651"/>
        <v xml:space="preserve"> </v>
      </c>
    </row>
    <row r="114" spans="1:125" s="16" customFormat="1" ht="16.5" hidden="1" customHeight="1" outlineLevel="1">
      <c r="A114" s="15">
        <f t="shared" si="667"/>
        <v>92</v>
      </c>
      <c r="B114" s="8" t="s">
        <v>96</v>
      </c>
      <c r="C114" s="24">
        <f t="shared" si="652"/>
        <v>3352925</v>
      </c>
      <c r="D114" s="24">
        <f t="shared" si="653"/>
        <v>586844.43999999994</v>
      </c>
      <c r="E114" s="24">
        <f t="shared" si="654"/>
        <v>548601.45000000007</v>
      </c>
      <c r="F114" s="25">
        <f t="shared" si="626"/>
        <v>0.17502462476792649</v>
      </c>
      <c r="G114" s="25">
        <f t="shared" si="627"/>
        <v>1.0697099688671983</v>
      </c>
      <c r="H114" s="14">
        <f t="shared" si="655"/>
        <v>3195425</v>
      </c>
      <c r="I114" s="21">
        <f t="shared" si="647"/>
        <v>568835.43999999994</v>
      </c>
      <c r="J114" s="14">
        <f t="shared" si="656"/>
        <v>527197.06000000006</v>
      </c>
      <c r="K114" s="25">
        <f t="shared" si="583"/>
        <v>0.17801558165189293</v>
      </c>
      <c r="L114" s="25">
        <f t="shared" si="375"/>
        <v>1.0789806756509603</v>
      </c>
      <c r="M114" s="33">
        <v>744796</v>
      </c>
      <c r="N114" s="33">
        <v>149949.26999999999</v>
      </c>
      <c r="O114" s="33">
        <v>286811.52000000002</v>
      </c>
      <c r="P114" s="25">
        <f t="shared" si="584"/>
        <v>0.20132931702103662</v>
      </c>
      <c r="Q114" s="25">
        <f t="shared" si="377"/>
        <v>0.52281466936892906</v>
      </c>
      <c r="R114" s="33"/>
      <c r="S114" s="33"/>
      <c r="T114" s="33"/>
      <c r="U114" s="25" t="str">
        <f t="shared" si="585"/>
        <v xml:space="preserve"> </v>
      </c>
      <c r="V114" s="25" t="str">
        <f t="shared" si="664"/>
        <v xml:space="preserve"> </v>
      </c>
      <c r="W114" s="33">
        <v>629</v>
      </c>
      <c r="X114" s="33">
        <v>1638</v>
      </c>
      <c r="Y114" s="33">
        <v>613.5</v>
      </c>
      <c r="Z114" s="25" t="str">
        <f t="shared" si="668"/>
        <v>СВ.200</v>
      </c>
      <c r="AA114" s="25" t="str">
        <f t="shared" si="669"/>
        <v>св.200</v>
      </c>
      <c r="AB114" s="33">
        <v>200000</v>
      </c>
      <c r="AC114" s="33">
        <v>2569.6</v>
      </c>
      <c r="AD114" s="33">
        <v>34614.589999999997</v>
      </c>
      <c r="AE114" s="25">
        <f t="shared" si="586"/>
        <v>1.2848E-2</v>
      </c>
      <c r="AF114" s="25">
        <f t="shared" si="383"/>
        <v>7.4234592985212317E-2</v>
      </c>
      <c r="AG114" s="33">
        <v>2250000</v>
      </c>
      <c r="AH114" s="33">
        <v>414678.57</v>
      </c>
      <c r="AI114" s="33">
        <v>205157.45</v>
      </c>
      <c r="AJ114" s="25">
        <f t="shared" si="587"/>
        <v>0.18430158666666668</v>
      </c>
      <c r="AK114" s="25" t="str">
        <f t="shared" si="385"/>
        <v>св.200</v>
      </c>
      <c r="AL114" s="33"/>
      <c r="AM114" s="33"/>
      <c r="AN114" s="33"/>
      <c r="AO114" s="25" t="str">
        <f t="shared" si="547"/>
        <v xml:space="preserve"> </v>
      </c>
      <c r="AP114" s="25" t="str">
        <f t="shared" si="386"/>
        <v xml:space="preserve"> </v>
      </c>
      <c r="AQ114" s="53">
        <f t="shared" si="659"/>
        <v>157500</v>
      </c>
      <c r="AR114" s="53">
        <f t="shared" si="660"/>
        <v>18009</v>
      </c>
      <c r="AS114" s="53">
        <f t="shared" si="661"/>
        <v>21404.39</v>
      </c>
      <c r="AT114" s="25">
        <f t="shared" si="665"/>
        <v>0.11434285714285715</v>
      </c>
      <c r="AU114" s="25">
        <f t="shared" si="666"/>
        <v>0.84136945738701274</v>
      </c>
      <c r="AV114" s="33"/>
      <c r="AW114" s="33"/>
      <c r="AX114" s="33"/>
      <c r="AY114" s="25" t="str">
        <f t="shared" si="588"/>
        <v xml:space="preserve"> </v>
      </c>
      <c r="AZ114" s="25" t="str">
        <f t="shared" si="389"/>
        <v xml:space="preserve"> </v>
      </c>
      <c r="BA114" s="33">
        <v>7500</v>
      </c>
      <c r="BB114" s="33">
        <v>2963.58</v>
      </c>
      <c r="BC114" s="33">
        <v>6358.97</v>
      </c>
      <c r="BD114" s="25">
        <f t="shared" si="390"/>
        <v>0.395144</v>
      </c>
      <c r="BE114" s="25">
        <f t="shared" si="391"/>
        <v>0.46604717430653075</v>
      </c>
      <c r="BF114" s="33">
        <v>150000</v>
      </c>
      <c r="BG114" s="33">
        <v>15045.42</v>
      </c>
      <c r="BH114" s="33">
        <v>15045.42</v>
      </c>
      <c r="BI114" s="25">
        <f t="shared" si="589"/>
        <v>0.1003028</v>
      </c>
      <c r="BJ114" s="25">
        <f t="shared" si="393"/>
        <v>1</v>
      </c>
      <c r="BK114" s="33"/>
      <c r="BL114" s="33"/>
      <c r="BM114" s="33"/>
      <c r="BN114" s="25"/>
      <c r="BO114" s="25" t="str">
        <f t="shared" si="395"/>
        <v xml:space="preserve"> </v>
      </c>
      <c r="BP114" s="33"/>
      <c r="BQ114" s="33"/>
      <c r="BR114" s="33"/>
      <c r="BS114" s="25" t="str">
        <f t="shared" si="590"/>
        <v xml:space="preserve"> </v>
      </c>
      <c r="BT114" s="25" t="str">
        <f t="shared" si="397"/>
        <v xml:space="preserve"> </v>
      </c>
      <c r="BU114" s="33"/>
      <c r="BV114" s="33"/>
      <c r="BW114" s="33"/>
      <c r="BX114" s="25" t="str">
        <f t="shared" si="567"/>
        <v xml:space="preserve"> </v>
      </c>
      <c r="BY114" s="25" t="str">
        <f t="shared" si="399"/>
        <v xml:space="preserve"> </v>
      </c>
      <c r="BZ114" s="33"/>
      <c r="CA114" s="33"/>
      <c r="CB114" s="33"/>
      <c r="CC114" s="25" t="str">
        <f t="shared" si="644"/>
        <v xml:space="preserve"> </v>
      </c>
      <c r="CD114" s="25" t="str">
        <f t="shared" si="400"/>
        <v xml:space="preserve"> </v>
      </c>
      <c r="CE114" s="24">
        <f t="shared" si="662"/>
        <v>0</v>
      </c>
      <c r="CF114" s="24">
        <f t="shared" si="662"/>
        <v>0</v>
      </c>
      <c r="CG114" s="24">
        <f t="shared" si="662"/>
        <v>0</v>
      </c>
      <c r="CH114" s="25" t="str">
        <f t="shared" si="663"/>
        <v xml:space="preserve"> </v>
      </c>
      <c r="CI114" s="25" t="str">
        <f t="shared" si="429"/>
        <v xml:space="preserve"> </v>
      </c>
      <c r="CJ114" s="33"/>
      <c r="CK114" s="33"/>
      <c r="CL114" s="33"/>
      <c r="CM114" s="25" t="str">
        <f t="shared" si="403"/>
        <v xml:space="preserve"> </v>
      </c>
      <c r="CN114" s="25" t="str">
        <f t="shared" si="430"/>
        <v xml:space="preserve"> </v>
      </c>
      <c r="CO114" s="33"/>
      <c r="CP114" s="33"/>
      <c r="CQ114" s="33"/>
      <c r="CR114" s="25" t="str">
        <f t="shared" si="404"/>
        <v xml:space="preserve"> </v>
      </c>
      <c r="CS114" s="25" t="str">
        <f t="shared" si="405"/>
        <v xml:space="preserve"> </v>
      </c>
      <c r="CT114" s="33"/>
      <c r="CU114" s="33"/>
      <c r="CV114" s="33"/>
      <c r="CW114" s="25" t="str">
        <f t="shared" si="431"/>
        <v xml:space="preserve"> </v>
      </c>
      <c r="CX114" s="25" t="str">
        <f t="shared" si="432"/>
        <v xml:space="preserve"> </v>
      </c>
      <c r="CY114" s="33"/>
      <c r="CZ114" s="33"/>
      <c r="DA114" s="33"/>
      <c r="DB114" s="25" t="str">
        <f t="shared" si="591"/>
        <v xml:space="preserve"> </v>
      </c>
      <c r="DC114" s="25" t="str">
        <f t="shared" si="407"/>
        <v xml:space="preserve"> </v>
      </c>
      <c r="DD114" s="33"/>
      <c r="DE114" s="33"/>
      <c r="DF114" s="33"/>
      <c r="DG114" s="25" t="str">
        <f>IF(DE114&lt;=0," ",IF(DF114&lt;=0," ",IF(DE114/DF114*100&gt;200,"СВ.200",DE114/DF114)))</f>
        <v xml:space="preserve"> </v>
      </c>
      <c r="DH114" s="25" t="str">
        <f t="shared" si="409"/>
        <v xml:space="preserve"> </v>
      </c>
      <c r="DI114" s="33"/>
      <c r="DJ114" s="33"/>
      <c r="DK114" s="25" t="str">
        <f t="shared" si="410"/>
        <v xml:space="preserve"> </v>
      </c>
      <c r="DL114" s="33"/>
      <c r="DM114" s="33"/>
      <c r="DN114" s="33"/>
      <c r="DO114" s="25" t="str">
        <f t="shared" si="593"/>
        <v xml:space="preserve"> </v>
      </c>
      <c r="DP114" s="25" t="str">
        <f t="shared" si="412"/>
        <v xml:space="preserve"> </v>
      </c>
      <c r="DQ114" s="33"/>
      <c r="DR114" s="33"/>
      <c r="DS114" s="33"/>
      <c r="DT114" s="25" t="str">
        <f t="shared" si="537"/>
        <v xml:space="preserve"> </v>
      </c>
      <c r="DU114" s="25" t="str">
        <f t="shared" ref="DU114:DU121" si="670">IF(DS114=0," ",IF(DR114/DS114*100&gt;200,"св.200",DR114/DS114))</f>
        <v xml:space="preserve"> </v>
      </c>
    </row>
    <row r="115" spans="1:125" s="18" customFormat="1" ht="15.75" hidden="1">
      <c r="A115" s="17"/>
      <c r="B115" s="7" t="s">
        <v>139</v>
      </c>
      <c r="C115" s="28">
        <f>SUM(C116:C121)</f>
        <v>174566146.05000001</v>
      </c>
      <c r="D115" s="28">
        <f t="shared" ref="D115:E115" si="671">SUM(D116:D121)</f>
        <v>42616416.839999996</v>
      </c>
      <c r="E115" s="28">
        <f t="shared" si="671"/>
        <v>39770780.710000008</v>
      </c>
      <c r="F115" s="23">
        <f t="shared" si="626"/>
        <v>0.24412761468534461</v>
      </c>
      <c r="G115" s="23">
        <f t="shared" si="627"/>
        <v>1.0715509245531225</v>
      </c>
      <c r="H115" s="22">
        <f t="shared" ref="H115:J115" si="672">SUM(H116:H121)</f>
        <v>168490546.05000001</v>
      </c>
      <c r="I115" s="43">
        <f>SUM(I116:I121)</f>
        <v>39322395.490000002</v>
      </c>
      <c r="J115" s="22">
        <f t="shared" si="672"/>
        <v>37443592.140000008</v>
      </c>
      <c r="K115" s="23">
        <f t="shared" si="583"/>
        <v>0.23338042645034207</v>
      </c>
      <c r="L115" s="23">
        <f t="shared" si="375"/>
        <v>1.0501768992402019</v>
      </c>
      <c r="M115" s="22">
        <f>SUM(M116:M121)</f>
        <v>134832486.05000001</v>
      </c>
      <c r="N115" s="22">
        <f>SUM(N116:N121)</f>
        <v>34369446.530000001</v>
      </c>
      <c r="O115" s="56">
        <f>SUM(O116:O121)</f>
        <v>31046897.329999998</v>
      </c>
      <c r="P115" s="23">
        <f t="shared" si="584"/>
        <v>0.25490478991283122</v>
      </c>
      <c r="Q115" s="23">
        <f t="shared" si="377"/>
        <v>1.1070171091392598</v>
      </c>
      <c r="R115" s="56">
        <f>SUM(R116:R121)</f>
        <v>3559410</v>
      </c>
      <c r="S115" s="56">
        <f>SUM(S116:S121)</f>
        <v>917975.36</v>
      </c>
      <c r="T115" s="56">
        <f>SUM(T116:T121)</f>
        <v>763779.24</v>
      </c>
      <c r="U115" s="23">
        <f t="shared" si="585"/>
        <v>0.25790098920888571</v>
      </c>
      <c r="V115" s="23">
        <f t="shared" si="379"/>
        <v>1.2018857176584166</v>
      </c>
      <c r="W115" s="56">
        <f>SUM(W116:W121)</f>
        <v>0</v>
      </c>
      <c r="X115" s="56">
        <f>SUM(X116:X121)</f>
        <v>0</v>
      </c>
      <c r="Y115" s="56">
        <f>SUM(Y116:Y121)</f>
        <v>0</v>
      </c>
      <c r="Z115" s="23" t="str">
        <f t="shared" si="596"/>
        <v xml:space="preserve"> </v>
      </c>
      <c r="AA115" s="23" t="str">
        <f t="shared" si="381"/>
        <v xml:space="preserve"> </v>
      </c>
      <c r="AB115" s="56">
        <f>SUM(AB116:AB121)</f>
        <v>10973000</v>
      </c>
      <c r="AC115" s="56">
        <f>SUM(AC116:AC121)</f>
        <v>430776.46000000008</v>
      </c>
      <c r="AD115" s="56">
        <f>SUM(AD116:AD121)</f>
        <v>541224.65000000014</v>
      </c>
      <c r="AE115" s="23">
        <f t="shared" si="586"/>
        <v>3.9257856557003562E-2</v>
      </c>
      <c r="AF115" s="23">
        <f t="shared" si="383"/>
        <v>0.79592912111449465</v>
      </c>
      <c r="AG115" s="56">
        <f>SUM(AG116:AG121)</f>
        <v>19124000</v>
      </c>
      <c r="AH115" s="56">
        <f>SUM(AH116:AH121)</f>
        <v>3604197.14</v>
      </c>
      <c r="AI115" s="56">
        <f>SUM(AI116:AI121)</f>
        <v>5091150.92</v>
      </c>
      <c r="AJ115" s="23">
        <f t="shared" si="587"/>
        <v>0.18846460677682494</v>
      </c>
      <c r="AK115" s="23">
        <f t="shared" si="385"/>
        <v>0.70793366699096005</v>
      </c>
      <c r="AL115" s="56">
        <f>SUM(AL116:AL121)</f>
        <v>1650</v>
      </c>
      <c r="AM115" s="56">
        <f>SUM(AM116:AM121)</f>
        <v>0</v>
      </c>
      <c r="AN115" s="56">
        <f>SUM(AN116:AN121)</f>
        <v>540</v>
      </c>
      <c r="AO115" s="23" t="str">
        <f t="shared" si="547"/>
        <v xml:space="preserve"> </v>
      </c>
      <c r="AP115" s="23">
        <f t="shared" si="386"/>
        <v>0</v>
      </c>
      <c r="AQ115" s="56">
        <f>SUM(AQ116:AQ121)</f>
        <v>6075600</v>
      </c>
      <c r="AR115" s="56">
        <f t="shared" ref="AR115:AS115" si="673">SUM(AR116:AR121)</f>
        <v>3294021.35</v>
      </c>
      <c r="AS115" s="56">
        <f t="shared" si="673"/>
        <v>2327188.5699999998</v>
      </c>
      <c r="AT115" s="23">
        <f t="shared" si="421"/>
        <v>0.54217218875502005</v>
      </c>
      <c r="AU115" s="23">
        <f t="shared" si="436"/>
        <v>1.4154509834155813</v>
      </c>
      <c r="AV115" s="56">
        <f>SUM(AV116:AV121)</f>
        <v>1200000</v>
      </c>
      <c r="AW115" s="56">
        <f>SUM(AW116:AW121)</f>
        <v>72444.899999999994</v>
      </c>
      <c r="AX115" s="56">
        <f>SUM(AX116:AX121)</f>
        <v>161528.25</v>
      </c>
      <c r="AY115" s="23">
        <f t="shared" si="588"/>
        <v>6.0370749999999994E-2</v>
      </c>
      <c r="AZ115" s="23">
        <f t="shared" si="389"/>
        <v>0.4484967799750198</v>
      </c>
      <c r="BA115" s="56">
        <f>SUM(BA116:BA121)</f>
        <v>0</v>
      </c>
      <c r="BB115" s="56">
        <f>SUM(BB116:BB121)</f>
        <v>0</v>
      </c>
      <c r="BC115" s="56">
        <f>SUM(BC116:BC121)</f>
        <v>0</v>
      </c>
      <c r="BD115" s="23" t="str">
        <f t="shared" si="390"/>
        <v xml:space="preserve"> </v>
      </c>
      <c r="BE115" s="23" t="str">
        <f t="shared" si="391"/>
        <v xml:space="preserve"> </v>
      </c>
      <c r="BF115" s="56">
        <f>SUM(BF116:BF121)</f>
        <v>850000</v>
      </c>
      <c r="BG115" s="56">
        <f>SUM(BG116:BG121)</f>
        <v>269633.58</v>
      </c>
      <c r="BH115" s="56">
        <f>SUM(BH116:BH121)</f>
        <v>281040.43</v>
      </c>
      <c r="BI115" s="23">
        <f t="shared" si="589"/>
        <v>0.31721597647058825</v>
      </c>
      <c r="BJ115" s="23">
        <f t="shared" si="393"/>
        <v>0.95941206750929042</v>
      </c>
      <c r="BK115" s="56">
        <f>SUM(BK116:BK121)</f>
        <v>0</v>
      </c>
      <c r="BL115" s="56">
        <f>SUM(BL116:BL121)</f>
        <v>0</v>
      </c>
      <c r="BM115" s="56">
        <f>SUM(BM116:BM121)</f>
        <v>0</v>
      </c>
      <c r="BN115" s="23" t="str">
        <f t="shared" ref="BN115:BN143" si="674">IF(BL115&lt;=0," ",IF(BK115&lt;=0," ",IF(BL115/BK115*100&gt;200,"СВ.200",BL115/BK115)))</f>
        <v xml:space="preserve"> </v>
      </c>
      <c r="BO115" s="23" t="str">
        <f t="shared" si="395"/>
        <v xml:space="preserve"> </v>
      </c>
      <c r="BP115" s="56">
        <f>SUM(BP116:BP121)</f>
        <v>2371100</v>
      </c>
      <c r="BQ115" s="56">
        <f>SUM(BQ116:BQ121)</f>
        <v>563417.00000000012</v>
      </c>
      <c r="BR115" s="56">
        <f>SUM(BR116:BR121)</f>
        <v>518900.3</v>
      </c>
      <c r="BS115" s="23">
        <f t="shared" si="590"/>
        <v>0.23761840495972339</v>
      </c>
      <c r="BT115" s="23">
        <f t="shared" si="397"/>
        <v>1.085790468804894</v>
      </c>
      <c r="BU115" s="56">
        <f>SUM(BU116:BU121)</f>
        <v>651000</v>
      </c>
      <c r="BV115" s="56">
        <f>SUM(BV116:BV121)</f>
        <v>1928803.8800000001</v>
      </c>
      <c r="BW115" s="56">
        <f>SUM(BW116:BW121)</f>
        <v>1049597.6200000001</v>
      </c>
      <c r="BX115" s="23" t="str">
        <f t="shared" si="567"/>
        <v>СВ.200</v>
      </c>
      <c r="BY115" s="23">
        <f t="shared" si="399"/>
        <v>1.8376603026214942</v>
      </c>
      <c r="BZ115" s="56">
        <f>SUM(BZ116:BZ121)</f>
        <v>0</v>
      </c>
      <c r="CA115" s="56">
        <f>SUM(CA116:CA121)</f>
        <v>0</v>
      </c>
      <c r="CB115" s="56">
        <f>SUM(CB116:CB121)</f>
        <v>0</v>
      </c>
      <c r="CC115" s="23" t="str">
        <f t="shared" si="644"/>
        <v xml:space="preserve"> </v>
      </c>
      <c r="CD115" s="23" t="str">
        <f t="shared" si="400"/>
        <v xml:space="preserve"> </v>
      </c>
      <c r="CE115" s="28">
        <f>SUM(CE116:CE121)</f>
        <v>800000</v>
      </c>
      <c r="CF115" s="28">
        <f t="shared" ref="CF115:CG115" si="675">SUM(CF116:CF121)</f>
        <v>159387.37</v>
      </c>
      <c r="CG115" s="28">
        <f t="shared" si="675"/>
        <v>88081.04</v>
      </c>
      <c r="CH115" s="23">
        <f t="shared" si="663"/>
        <v>0.19923421250000001</v>
      </c>
      <c r="CI115" s="23">
        <f t="shared" si="429"/>
        <v>1.8095536792026981</v>
      </c>
      <c r="CJ115" s="56">
        <f>SUM(CJ116:CJ121)</f>
        <v>800000</v>
      </c>
      <c r="CK115" s="56">
        <f>SUM(CK116:CK121)</f>
        <v>159387.37</v>
      </c>
      <c r="CL115" s="56">
        <f>SUM(CL116:CL121)</f>
        <v>88081.04</v>
      </c>
      <c r="CM115" s="23">
        <f t="shared" si="403"/>
        <v>0.19923421250000001</v>
      </c>
      <c r="CN115" s="23">
        <f t="shared" si="430"/>
        <v>1.8095536792026981</v>
      </c>
      <c r="CO115" s="56">
        <f>SUM(CO116:CO121)</f>
        <v>0</v>
      </c>
      <c r="CP115" s="56">
        <f>SUM(CP116:CP121)</f>
        <v>0</v>
      </c>
      <c r="CQ115" s="56">
        <f>SUM(CQ116:CQ121)</f>
        <v>0</v>
      </c>
      <c r="CR115" s="23" t="str">
        <f t="shared" si="404"/>
        <v xml:space="preserve"> </v>
      </c>
      <c r="CS115" s="23" t="str">
        <f>IF(CP115=0," ",IF(CP115/CQ115*100&gt;200,"св.200",CP115/CQ115))</f>
        <v xml:space="preserve"> </v>
      </c>
      <c r="CT115" s="56">
        <f>SUM(CT116:CT121)</f>
        <v>130000</v>
      </c>
      <c r="CU115" s="56">
        <f>SUM(CU116:CU121)</f>
        <v>6273.27</v>
      </c>
      <c r="CV115" s="56">
        <f>SUM(CV116:CV121)</f>
        <v>38290.239999999998</v>
      </c>
      <c r="CW115" s="45">
        <f t="shared" si="431"/>
        <v>4.8255923076923078E-2</v>
      </c>
      <c r="CX115" s="45">
        <f t="shared" si="432"/>
        <v>0.16383470043541123</v>
      </c>
      <c r="CY115" s="56">
        <f>SUM(CY116:CY121)</f>
        <v>0</v>
      </c>
      <c r="CZ115" s="56">
        <f>SUM(CZ116:CZ121)</f>
        <v>0</v>
      </c>
      <c r="DA115" s="56">
        <f>SUM(DA116:DA121)</f>
        <v>0</v>
      </c>
      <c r="DB115" s="23" t="str">
        <f t="shared" si="591"/>
        <v xml:space="preserve"> </v>
      </c>
      <c r="DC115" s="23" t="str">
        <f t="shared" si="407"/>
        <v xml:space="preserve"> </v>
      </c>
      <c r="DD115" s="56">
        <f>SUM(DD116:DD121)</f>
        <v>0</v>
      </c>
      <c r="DE115" s="56">
        <f>SUM(DE116:DE121)</f>
        <v>307266.94</v>
      </c>
      <c r="DF115" s="56">
        <f>SUM(DF116:DF121)</f>
        <v>5859.07</v>
      </c>
      <c r="DG115" s="23" t="str">
        <f t="shared" ref="DG115" si="676">IF(DE115&lt;=0," ",IF(DD115&lt;=0," ",IF(DE115/DD115*100&gt;200,"СВ.200",DE115/DD115)))</f>
        <v xml:space="preserve"> </v>
      </c>
      <c r="DH115" s="23" t="str">
        <f t="shared" ref="DH115" si="677">IF(DF115=0," ",IF(DE115/DF115*100&gt;200,"св.200",DE115/DF115))</f>
        <v>св.200</v>
      </c>
      <c r="DI115" s="56">
        <f>SUM(DI116:DI121)</f>
        <v>-13205.59</v>
      </c>
      <c r="DJ115" s="56">
        <f>SUM(DJ116:DJ121)</f>
        <v>183891.62</v>
      </c>
      <c r="DK115" s="23">
        <f t="shared" si="410"/>
        <v>-7.1811809586537989E-2</v>
      </c>
      <c r="DL115" s="56">
        <f>SUM(DL116:DL121)</f>
        <v>0</v>
      </c>
      <c r="DM115" s="56">
        <f>SUM(DM116:DM121)</f>
        <v>0</v>
      </c>
      <c r="DN115" s="56">
        <f>SUM(DN116:DN121)</f>
        <v>0</v>
      </c>
      <c r="DO115" s="23" t="str">
        <f t="shared" si="593"/>
        <v xml:space="preserve"> </v>
      </c>
      <c r="DP115" s="23" t="str">
        <f t="shared" si="412"/>
        <v xml:space="preserve"> </v>
      </c>
      <c r="DQ115" s="56">
        <f>SUM(DQ116:DQ121)</f>
        <v>73500</v>
      </c>
      <c r="DR115" s="56">
        <f>SUM(DR116:DR121)</f>
        <v>0</v>
      </c>
      <c r="DS115" s="56">
        <f>SUM(DS116:DS121)</f>
        <v>0</v>
      </c>
      <c r="DT115" s="23" t="str">
        <f t="shared" si="537"/>
        <v xml:space="preserve"> </v>
      </c>
      <c r="DU115" s="23" t="str">
        <f t="shared" si="670"/>
        <v xml:space="preserve"> </v>
      </c>
    </row>
    <row r="116" spans="1:125" s="16" customFormat="1" ht="16.5" hidden="1" customHeight="1" outlineLevel="1">
      <c r="A116" s="15">
        <v>93</v>
      </c>
      <c r="B116" s="8" t="s">
        <v>14</v>
      </c>
      <c r="C116" s="24">
        <f t="shared" ref="C116:C121" si="678">H116+AQ116</f>
        <v>164763070</v>
      </c>
      <c r="D116" s="24">
        <f t="shared" ref="D116:D121" si="679">I116+AR116</f>
        <v>40304796.519999996</v>
      </c>
      <c r="E116" s="24">
        <f t="shared" ref="E116:E121" si="680">J116+AS116</f>
        <v>37098145.650000006</v>
      </c>
      <c r="F116" s="25">
        <f t="shared" si="626"/>
        <v>0.24462275751477558</v>
      </c>
      <c r="G116" s="25">
        <f t="shared" si="627"/>
        <v>1.0864369583389133</v>
      </c>
      <c r="H116" s="14">
        <f t="shared" ref="H116:J121" si="681">W116++AG116+M116+AB116+AL116+R116</f>
        <v>160338970</v>
      </c>
      <c r="I116" s="21">
        <f t="shared" si="681"/>
        <v>37374783.179999992</v>
      </c>
      <c r="J116" s="14">
        <f t="shared" si="681"/>
        <v>35256333.830000006</v>
      </c>
      <c r="K116" s="25">
        <f t="shared" si="583"/>
        <v>0.2330985610048511</v>
      </c>
      <c r="L116" s="25">
        <f t="shared" si="375"/>
        <v>1.0600870572707528</v>
      </c>
      <c r="M116" s="33">
        <v>132338560</v>
      </c>
      <c r="N116" s="33">
        <v>33842841.039999999</v>
      </c>
      <c r="O116" s="33">
        <v>30485718.09</v>
      </c>
      <c r="P116" s="25">
        <f t="shared" si="584"/>
        <v>0.25572925260785667</v>
      </c>
      <c r="Q116" s="25">
        <f t="shared" si="377"/>
        <v>1.1101211701849729</v>
      </c>
      <c r="R116" s="33">
        <v>3559410</v>
      </c>
      <c r="S116" s="33">
        <v>917975.36</v>
      </c>
      <c r="T116" s="33">
        <v>763779.24</v>
      </c>
      <c r="U116" s="25">
        <f t="shared" si="585"/>
        <v>0.25790098920888571</v>
      </c>
      <c r="V116" s="25">
        <f t="shared" si="379"/>
        <v>1.2018857176584166</v>
      </c>
      <c r="W116" s="33"/>
      <c r="X116" s="33"/>
      <c r="Y116" s="33"/>
      <c r="Z116" s="25" t="str">
        <f t="shared" si="596"/>
        <v xml:space="preserve"> </v>
      </c>
      <c r="AA116" s="25" t="str">
        <f t="shared" si="381"/>
        <v xml:space="preserve"> </v>
      </c>
      <c r="AB116" s="33">
        <v>9650000</v>
      </c>
      <c r="AC116" s="33">
        <v>371810.05</v>
      </c>
      <c r="AD116" s="33">
        <v>364550.71</v>
      </c>
      <c r="AE116" s="25">
        <f t="shared" si="586"/>
        <v>3.8529538860103622E-2</v>
      </c>
      <c r="AF116" s="25">
        <f t="shared" si="383"/>
        <v>1.0199131144196647</v>
      </c>
      <c r="AG116" s="33">
        <v>14791000</v>
      </c>
      <c r="AH116" s="33">
        <v>2242156.73</v>
      </c>
      <c r="AI116" s="33">
        <v>3642285.79</v>
      </c>
      <c r="AJ116" s="25">
        <f t="shared" si="587"/>
        <v>0.15158925900885672</v>
      </c>
      <c r="AK116" s="25">
        <f t="shared" si="385"/>
        <v>0.61559055474337177</v>
      </c>
      <c r="AL116" s="33"/>
      <c r="AM116" s="33"/>
      <c r="AN116" s="33"/>
      <c r="AO116" s="25" t="str">
        <f t="shared" si="547"/>
        <v xml:space="preserve"> </v>
      </c>
      <c r="AP116" s="25" t="str">
        <f t="shared" si="386"/>
        <v xml:space="preserve"> </v>
      </c>
      <c r="AQ116" s="53">
        <f t="shared" ref="AQ116:AQ121" si="682">AV116+BA116+BF116+BK116+BP116+BU116+BZ116+CE116+CY116+DD116+DL116+CT116+DQ116</f>
        <v>4424100</v>
      </c>
      <c r="AR116" s="53">
        <f t="shared" ref="AR116:AR121" si="683">AW116+BB116+BG116+BL116+BQ116+BV116+CA116+CF116+CZ116+DE116+DM116+CU116+DI116+DR116</f>
        <v>2930013.3400000003</v>
      </c>
      <c r="AS116" s="53">
        <f t="shared" ref="AS116:AS121" si="684">AX116+BC116+BH116+BM116+BR116+BW116+CB116+CG116+DA116+DF116+DN116+CV116+DJ116</f>
        <v>1841811.8199999998</v>
      </c>
      <c r="AT116" s="25">
        <f t="shared" si="421"/>
        <v>0.66228460929906652</v>
      </c>
      <c r="AU116" s="25">
        <f t="shared" si="436"/>
        <v>1.5908320862008587</v>
      </c>
      <c r="AV116" s="33">
        <v>1200000</v>
      </c>
      <c r="AW116" s="33">
        <v>72444.899999999994</v>
      </c>
      <c r="AX116" s="33">
        <v>161528.25</v>
      </c>
      <c r="AY116" s="25">
        <f t="shared" si="588"/>
        <v>6.0370749999999994E-2</v>
      </c>
      <c r="AZ116" s="25">
        <f t="shared" si="389"/>
        <v>0.4484967799750198</v>
      </c>
      <c r="BA116" s="33"/>
      <c r="BB116" s="33"/>
      <c r="BC116" s="33"/>
      <c r="BD116" s="25" t="str">
        <f t="shared" si="390"/>
        <v xml:space="preserve"> </v>
      </c>
      <c r="BE116" s="25" t="str">
        <f t="shared" si="391"/>
        <v xml:space="preserve"> </v>
      </c>
      <c r="BF116" s="33"/>
      <c r="BG116" s="33"/>
      <c r="BH116" s="33"/>
      <c r="BI116" s="25" t="str">
        <f t="shared" si="589"/>
        <v xml:space="preserve"> </v>
      </c>
      <c r="BJ116" s="25" t="str">
        <f t="shared" si="393"/>
        <v xml:space="preserve"> </v>
      </c>
      <c r="BK116" s="33"/>
      <c r="BL116" s="33"/>
      <c r="BM116" s="33"/>
      <c r="BN116" s="25" t="str">
        <f t="shared" si="674"/>
        <v xml:space="preserve"> </v>
      </c>
      <c r="BO116" s="25" t="str">
        <f t="shared" si="395"/>
        <v xml:space="preserve"> </v>
      </c>
      <c r="BP116" s="33">
        <v>2161100</v>
      </c>
      <c r="BQ116" s="33">
        <v>538115.68000000005</v>
      </c>
      <c r="BR116" s="33">
        <v>497030.22</v>
      </c>
      <c r="BS116" s="25">
        <f t="shared" si="590"/>
        <v>0.24900082365462037</v>
      </c>
      <c r="BT116" s="25">
        <f t="shared" si="397"/>
        <v>1.0826618952867697</v>
      </c>
      <c r="BU116" s="33">
        <v>71000</v>
      </c>
      <c r="BV116" s="33">
        <v>1860283.33</v>
      </c>
      <c r="BW116" s="33">
        <v>1046597.62</v>
      </c>
      <c r="BX116" s="25" t="str">
        <f t="shared" si="567"/>
        <v>СВ.200</v>
      </c>
      <c r="BY116" s="25">
        <f t="shared" si="399"/>
        <v>1.7774580167686604</v>
      </c>
      <c r="BZ116" s="33"/>
      <c r="CA116" s="33"/>
      <c r="CB116" s="33"/>
      <c r="CC116" s="25" t="str">
        <f t="shared" si="644"/>
        <v xml:space="preserve"> </v>
      </c>
      <c r="CD116" s="25" t="str">
        <f t="shared" si="400"/>
        <v xml:space="preserve"> </v>
      </c>
      <c r="CE116" s="24">
        <f t="shared" ref="CE116:CG121" si="685">CJ116+CO116</f>
        <v>800000</v>
      </c>
      <c r="CF116" s="24">
        <f t="shared" si="685"/>
        <v>159387.37</v>
      </c>
      <c r="CG116" s="24">
        <f t="shared" si="685"/>
        <v>88081.04</v>
      </c>
      <c r="CH116" s="25">
        <f t="shared" si="663"/>
        <v>0.19923421250000001</v>
      </c>
      <c r="CI116" s="25">
        <f t="shared" si="429"/>
        <v>1.8095536792026981</v>
      </c>
      <c r="CJ116" s="33">
        <v>800000</v>
      </c>
      <c r="CK116" s="33">
        <v>159387.37</v>
      </c>
      <c r="CL116" s="33">
        <v>88081.04</v>
      </c>
      <c r="CM116" s="25">
        <f t="shared" si="403"/>
        <v>0.19923421250000001</v>
      </c>
      <c r="CN116" s="25">
        <f t="shared" si="430"/>
        <v>1.8095536792026981</v>
      </c>
      <c r="CO116" s="33"/>
      <c r="CP116" s="33"/>
      <c r="CQ116" s="33"/>
      <c r="CR116" s="25" t="str">
        <f t="shared" si="404"/>
        <v xml:space="preserve"> </v>
      </c>
      <c r="CS116" s="25" t="str">
        <f t="shared" si="405"/>
        <v xml:space="preserve"> </v>
      </c>
      <c r="CT116" s="33">
        <v>130000</v>
      </c>
      <c r="CU116" s="33">
        <v>6273.27</v>
      </c>
      <c r="CV116" s="33">
        <v>38290.239999999998</v>
      </c>
      <c r="CW116" s="25">
        <f t="shared" si="431"/>
        <v>4.8255923076923078E-2</v>
      </c>
      <c r="CX116" s="25">
        <f t="shared" si="432"/>
        <v>0.16383470043541123</v>
      </c>
      <c r="CY116" s="33"/>
      <c r="CZ116" s="33"/>
      <c r="DA116" s="33"/>
      <c r="DB116" s="25" t="str">
        <f t="shared" si="591"/>
        <v xml:space="preserve"> </v>
      </c>
      <c r="DC116" s="25" t="str">
        <f t="shared" si="407"/>
        <v xml:space="preserve"> </v>
      </c>
      <c r="DD116" s="33"/>
      <c r="DE116" s="33">
        <v>307266.94</v>
      </c>
      <c r="DF116" s="33">
        <v>5859.07</v>
      </c>
      <c r="DG116" s="25" t="str">
        <f>IF(DE116&lt;=0," ",IF(DF116&lt;=0," ",IF(DE116/DF116*100&gt;200,"СВ.200",DE116/DF116)))</f>
        <v>СВ.200</v>
      </c>
      <c r="DH116" s="25" t="str">
        <f>IF(DE116&lt;=0," ",IF(DE116/DF116*100&gt;200,"св.200",DE116/DF116))</f>
        <v>св.200</v>
      </c>
      <c r="DI116" s="33">
        <v>-13758.15</v>
      </c>
      <c r="DJ116" s="33">
        <v>4425.38</v>
      </c>
      <c r="DK116" s="25">
        <f t="shared" si="410"/>
        <v>-3.1089194600237717</v>
      </c>
      <c r="DL116" s="33"/>
      <c r="DM116" s="33"/>
      <c r="DN116" s="33"/>
      <c r="DO116" s="25" t="str">
        <f t="shared" si="593"/>
        <v xml:space="preserve"> </v>
      </c>
      <c r="DP116" s="25" t="str">
        <f t="shared" si="412"/>
        <v xml:space="preserve"> </v>
      </c>
      <c r="DQ116" s="33">
        <v>62000</v>
      </c>
      <c r="DR116" s="33"/>
      <c r="DS116" s="33"/>
      <c r="DT116" s="25" t="str">
        <f t="shared" si="537"/>
        <v xml:space="preserve"> </v>
      </c>
      <c r="DU116" s="25" t="str">
        <f t="shared" si="670"/>
        <v xml:space="preserve"> </v>
      </c>
    </row>
    <row r="117" spans="1:125" s="16" customFormat="1" ht="16.5" hidden="1" customHeight="1" outlineLevel="1">
      <c r="A117" s="15">
        <f>A116+1</f>
        <v>94</v>
      </c>
      <c r="B117" s="8" t="s">
        <v>55</v>
      </c>
      <c r="C117" s="24">
        <f t="shared" si="678"/>
        <v>1671998</v>
      </c>
      <c r="D117" s="24">
        <f t="shared" si="679"/>
        <v>369054.35</v>
      </c>
      <c r="E117" s="24">
        <f t="shared" si="680"/>
        <v>749046.57000000007</v>
      </c>
      <c r="F117" s="25">
        <f t="shared" si="626"/>
        <v>0.22072654991214102</v>
      </c>
      <c r="G117" s="25">
        <f t="shared" si="627"/>
        <v>0.49269880509565639</v>
      </c>
      <c r="H117" s="14">
        <f t="shared" si="681"/>
        <v>1171998</v>
      </c>
      <c r="I117" s="21">
        <f t="shared" si="681"/>
        <v>255412.99</v>
      </c>
      <c r="J117" s="14">
        <f t="shared" si="681"/>
        <v>406343.86000000004</v>
      </c>
      <c r="K117" s="25">
        <f t="shared" si="583"/>
        <v>0.21792954424836902</v>
      </c>
      <c r="L117" s="25">
        <f t="shared" si="375"/>
        <v>0.62856367511004096</v>
      </c>
      <c r="M117" s="33">
        <v>546698</v>
      </c>
      <c r="N117" s="33">
        <v>116275.45</v>
      </c>
      <c r="O117" s="33">
        <v>136995.84</v>
      </c>
      <c r="P117" s="25">
        <f t="shared" si="584"/>
        <v>0.21268680331737083</v>
      </c>
      <c r="Q117" s="25">
        <f t="shared" si="377"/>
        <v>0.84875168472268936</v>
      </c>
      <c r="R117" s="33"/>
      <c r="S117" s="33"/>
      <c r="T117" s="33"/>
      <c r="U117" s="25" t="str">
        <f t="shared" si="585"/>
        <v xml:space="preserve"> </v>
      </c>
      <c r="V117" s="25" t="str">
        <f t="shared" ref="V117:V121" si="686">IF(S117=0," ",IF(S117/T117*100&gt;200,"св.200",S117/T117))</f>
        <v xml:space="preserve"> </v>
      </c>
      <c r="W117" s="33"/>
      <c r="X117" s="33"/>
      <c r="Y117" s="33"/>
      <c r="Z117" s="25" t="str">
        <f t="shared" si="596"/>
        <v xml:space="preserve"> </v>
      </c>
      <c r="AA117" s="25" t="str">
        <f t="shared" si="381"/>
        <v xml:space="preserve"> </v>
      </c>
      <c r="AB117" s="33">
        <v>65000</v>
      </c>
      <c r="AC117" s="33">
        <v>19541.650000000001</v>
      </c>
      <c r="AD117" s="33">
        <v>2123.06</v>
      </c>
      <c r="AE117" s="25">
        <f t="shared" si="586"/>
        <v>0.30064076923076927</v>
      </c>
      <c r="AF117" s="25" t="str">
        <f t="shared" si="383"/>
        <v>св.200</v>
      </c>
      <c r="AG117" s="33">
        <v>560000</v>
      </c>
      <c r="AH117" s="33">
        <v>119595.89</v>
      </c>
      <c r="AI117" s="33">
        <v>267224.96000000002</v>
      </c>
      <c r="AJ117" s="25">
        <f t="shared" si="587"/>
        <v>0.2135640892857143</v>
      </c>
      <c r="AK117" s="25">
        <f t="shared" si="385"/>
        <v>0.44754760184078607</v>
      </c>
      <c r="AL117" s="33">
        <v>300</v>
      </c>
      <c r="AM117" s="33"/>
      <c r="AN117" s="33"/>
      <c r="AO117" s="25" t="str">
        <f t="shared" si="547"/>
        <v xml:space="preserve"> </v>
      </c>
      <c r="AP117" s="25" t="str">
        <f t="shared" si="386"/>
        <v xml:space="preserve"> </v>
      </c>
      <c r="AQ117" s="53">
        <f t="shared" si="682"/>
        <v>500000</v>
      </c>
      <c r="AR117" s="53">
        <f t="shared" si="683"/>
        <v>113641.36</v>
      </c>
      <c r="AS117" s="53">
        <f t="shared" si="684"/>
        <v>342702.70999999996</v>
      </c>
      <c r="AT117" s="25">
        <f t="shared" si="421"/>
        <v>0.22728271999999999</v>
      </c>
      <c r="AU117" s="25">
        <f t="shared" si="436"/>
        <v>0.33160333047847801</v>
      </c>
      <c r="AV117" s="33"/>
      <c r="AW117" s="33"/>
      <c r="AX117" s="33"/>
      <c r="AY117" s="25" t="str">
        <f t="shared" si="588"/>
        <v xml:space="preserve"> </v>
      </c>
      <c r="AZ117" s="25" t="str">
        <f t="shared" si="389"/>
        <v xml:space="preserve"> </v>
      </c>
      <c r="BA117" s="33"/>
      <c r="BB117" s="33"/>
      <c r="BC117" s="33"/>
      <c r="BD117" s="25" t="str">
        <f t="shared" si="390"/>
        <v xml:space="preserve"> </v>
      </c>
      <c r="BE117" s="25" t="str">
        <f t="shared" si="391"/>
        <v xml:space="preserve"> </v>
      </c>
      <c r="BF117" s="33">
        <v>300000</v>
      </c>
      <c r="BG117" s="33">
        <v>42502.2</v>
      </c>
      <c r="BH117" s="33">
        <v>163202.20000000001</v>
      </c>
      <c r="BI117" s="25">
        <f t="shared" si="589"/>
        <v>0.14167399999999999</v>
      </c>
      <c r="BJ117" s="25">
        <f t="shared" si="393"/>
        <v>0.26042663640563668</v>
      </c>
      <c r="BK117" s="33"/>
      <c r="BL117" s="33"/>
      <c r="BM117" s="33"/>
      <c r="BN117" s="25" t="str">
        <f t="shared" si="674"/>
        <v xml:space="preserve"> </v>
      </c>
      <c r="BO117" s="25" t="str">
        <f t="shared" si="395"/>
        <v xml:space="preserve"> </v>
      </c>
      <c r="BP117" s="33">
        <v>50000</v>
      </c>
      <c r="BQ117" s="33">
        <v>2618.61</v>
      </c>
      <c r="BR117" s="33">
        <v>34.270000000000003</v>
      </c>
      <c r="BS117" s="25">
        <f t="shared" si="590"/>
        <v>5.2372200000000001E-2</v>
      </c>
      <c r="BT117" s="25" t="str">
        <f t="shared" si="397"/>
        <v>св.200</v>
      </c>
      <c r="BU117" s="33">
        <v>150000</v>
      </c>
      <c r="BV117" s="33">
        <v>68520.55</v>
      </c>
      <c r="BW117" s="33"/>
      <c r="BX117" s="25">
        <f t="shared" si="567"/>
        <v>0.45680366666666666</v>
      </c>
      <c r="BY117" s="25" t="str">
        <f t="shared" si="399"/>
        <v xml:space="preserve"> </v>
      </c>
      <c r="BZ117" s="33"/>
      <c r="CA117" s="33"/>
      <c r="CB117" s="33"/>
      <c r="CC117" s="25" t="str">
        <f t="shared" si="644"/>
        <v xml:space="preserve"> </v>
      </c>
      <c r="CD117" s="25" t="str">
        <f t="shared" si="400"/>
        <v xml:space="preserve"> </v>
      </c>
      <c r="CE117" s="24">
        <f t="shared" si="685"/>
        <v>0</v>
      </c>
      <c r="CF117" s="24">
        <f t="shared" si="685"/>
        <v>0</v>
      </c>
      <c r="CG117" s="24">
        <f t="shared" si="685"/>
        <v>0</v>
      </c>
      <c r="CH117" s="25" t="str">
        <f t="shared" si="663"/>
        <v xml:space="preserve"> </v>
      </c>
      <c r="CI117" s="25" t="str">
        <f t="shared" si="429"/>
        <v xml:space="preserve"> </v>
      </c>
      <c r="CJ117" s="33"/>
      <c r="CK117" s="33"/>
      <c r="CL117" s="33"/>
      <c r="CM117" s="25" t="str">
        <f t="shared" si="403"/>
        <v xml:space="preserve"> </v>
      </c>
      <c r="CN117" s="25" t="str">
        <f t="shared" si="430"/>
        <v xml:space="preserve"> </v>
      </c>
      <c r="CO117" s="33"/>
      <c r="CP117" s="33"/>
      <c r="CQ117" s="33"/>
      <c r="CR117" s="25" t="str">
        <f t="shared" si="404"/>
        <v xml:space="preserve"> </v>
      </c>
      <c r="CS117" s="25" t="str">
        <f t="shared" si="405"/>
        <v xml:space="preserve"> </v>
      </c>
      <c r="CT117" s="33"/>
      <c r="CU117" s="33"/>
      <c r="CV117" s="33"/>
      <c r="CW117" s="25" t="str">
        <f t="shared" si="431"/>
        <v xml:space="preserve"> </v>
      </c>
      <c r="CX117" s="25" t="str">
        <f t="shared" si="432"/>
        <v xml:space="preserve"> </v>
      </c>
      <c r="CY117" s="33"/>
      <c r="CZ117" s="33"/>
      <c r="DA117" s="33"/>
      <c r="DB117" s="25" t="str">
        <f t="shared" si="591"/>
        <v xml:space="preserve"> </v>
      </c>
      <c r="DC117" s="25" t="str">
        <f t="shared" si="407"/>
        <v xml:space="preserve"> </v>
      </c>
      <c r="DD117" s="33"/>
      <c r="DE117" s="33"/>
      <c r="DF117" s="33"/>
      <c r="DG117" s="25" t="str">
        <f>IF(DE117&lt;=0," ",IF(DF117&lt;=0," ",IF(DE117/DF117*100&gt;200,"СВ.200",DE117/DF117)))</f>
        <v xml:space="preserve"> </v>
      </c>
      <c r="DH117" s="25" t="str">
        <f t="shared" si="409"/>
        <v xml:space="preserve"> </v>
      </c>
      <c r="DI117" s="33"/>
      <c r="DJ117" s="33">
        <v>179466.23999999999</v>
      </c>
      <c r="DK117" s="25">
        <f t="shared" si="410"/>
        <v>0</v>
      </c>
      <c r="DL117" s="33"/>
      <c r="DM117" s="33"/>
      <c r="DN117" s="33"/>
      <c r="DO117" s="25" t="str">
        <f t="shared" si="593"/>
        <v xml:space="preserve"> </v>
      </c>
      <c r="DP117" s="25" t="str">
        <f t="shared" si="412"/>
        <v xml:space="preserve"> </v>
      </c>
      <c r="DQ117" s="33"/>
      <c r="DR117" s="33"/>
      <c r="DS117" s="33"/>
      <c r="DT117" s="25" t="str">
        <f t="shared" si="537"/>
        <v xml:space="preserve"> </v>
      </c>
      <c r="DU117" s="25" t="str">
        <f t="shared" si="670"/>
        <v xml:space="preserve"> </v>
      </c>
    </row>
    <row r="118" spans="1:125" s="16" customFormat="1" ht="16.5" hidden="1" customHeight="1" outlineLevel="1">
      <c r="A118" s="15">
        <f t="shared" ref="A118:A121" si="687">A117+1</f>
        <v>95</v>
      </c>
      <c r="B118" s="8" t="s">
        <v>21</v>
      </c>
      <c r="C118" s="24">
        <f t="shared" si="678"/>
        <v>1909500</v>
      </c>
      <c r="D118" s="24">
        <f t="shared" si="679"/>
        <v>320221.04000000004</v>
      </c>
      <c r="E118" s="24">
        <f t="shared" si="680"/>
        <v>473146.5</v>
      </c>
      <c r="F118" s="25">
        <f t="shared" si="626"/>
        <v>0.16769889499869078</v>
      </c>
      <c r="G118" s="25">
        <f t="shared" si="627"/>
        <v>0.67679046553234579</v>
      </c>
      <c r="H118" s="14">
        <f t="shared" si="681"/>
        <v>1828000</v>
      </c>
      <c r="I118" s="21">
        <f t="shared" si="681"/>
        <v>306858.56000000006</v>
      </c>
      <c r="J118" s="14">
        <f t="shared" si="681"/>
        <v>458095.74</v>
      </c>
      <c r="K118" s="25">
        <f t="shared" si="583"/>
        <v>0.16786573304157551</v>
      </c>
      <c r="L118" s="25">
        <f t="shared" si="375"/>
        <v>0.66985682949158198</v>
      </c>
      <c r="M118" s="33">
        <v>324000</v>
      </c>
      <c r="N118" s="33">
        <v>61375.93</v>
      </c>
      <c r="O118" s="33">
        <v>64608.89</v>
      </c>
      <c r="P118" s="25">
        <f t="shared" si="584"/>
        <v>0.18943188271604938</v>
      </c>
      <c r="Q118" s="25">
        <f t="shared" si="377"/>
        <v>0.94996106572949945</v>
      </c>
      <c r="R118" s="33"/>
      <c r="S118" s="33"/>
      <c r="T118" s="33"/>
      <c r="U118" s="25" t="str">
        <f t="shared" si="585"/>
        <v xml:space="preserve"> </v>
      </c>
      <c r="V118" s="25" t="str">
        <f t="shared" si="686"/>
        <v xml:space="preserve"> </v>
      </c>
      <c r="W118" s="33"/>
      <c r="X118" s="33"/>
      <c r="Y118" s="33"/>
      <c r="Z118" s="25" t="str">
        <f t="shared" si="596"/>
        <v xml:space="preserve"> </v>
      </c>
      <c r="AA118" s="25" t="str">
        <f t="shared" si="381"/>
        <v xml:space="preserve"> </v>
      </c>
      <c r="AB118" s="33">
        <v>423000</v>
      </c>
      <c r="AC118" s="33">
        <v>-195.6</v>
      </c>
      <c r="AD118" s="33">
        <v>85224.03</v>
      </c>
      <c r="AE118" s="25" t="str">
        <f t="shared" si="586"/>
        <v xml:space="preserve"> </v>
      </c>
      <c r="AF118" s="25">
        <f t="shared" si="383"/>
        <v>-2.2951273250044618E-3</v>
      </c>
      <c r="AG118" s="33">
        <v>1080000</v>
      </c>
      <c r="AH118" s="33">
        <v>245678.23</v>
      </c>
      <c r="AI118" s="33">
        <v>308062.82</v>
      </c>
      <c r="AJ118" s="25">
        <f t="shared" si="587"/>
        <v>0.2274798425925926</v>
      </c>
      <c r="AK118" s="25">
        <f t="shared" si="385"/>
        <v>0.79749393321790663</v>
      </c>
      <c r="AL118" s="33">
        <v>1000</v>
      </c>
      <c r="AM118" s="33"/>
      <c r="AN118" s="33">
        <v>200</v>
      </c>
      <c r="AO118" s="25" t="str">
        <f t="shared" si="547"/>
        <v xml:space="preserve"> </v>
      </c>
      <c r="AP118" s="25">
        <f t="shared" si="386"/>
        <v>0</v>
      </c>
      <c r="AQ118" s="53">
        <f t="shared" si="682"/>
        <v>81500</v>
      </c>
      <c r="AR118" s="53">
        <f t="shared" si="683"/>
        <v>13362.48</v>
      </c>
      <c r="AS118" s="53">
        <f t="shared" si="684"/>
        <v>15050.76</v>
      </c>
      <c r="AT118" s="25">
        <f t="shared" si="421"/>
        <v>0.16395680981595093</v>
      </c>
      <c r="AU118" s="25">
        <f t="shared" si="436"/>
        <v>0.88782759143059886</v>
      </c>
      <c r="AV118" s="33"/>
      <c r="AW118" s="33"/>
      <c r="AX118" s="33"/>
      <c r="AY118" s="25" t="str">
        <f t="shared" si="588"/>
        <v xml:space="preserve"> </v>
      </c>
      <c r="AZ118" s="25" t="str">
        <f t="shared" si="389"/>
        <v xml:space="preserve"> </v>
      </c>
      <c r="BA118" s="33"/>
      <c r="BB118" s="33"/>
      <c r="BC118" s="33"/>
      <c r="BD118" s="25" t="str">
        <f t="shared" si="390"/>
        <v xml:space="preserve"> </v>
      </c>
      <c r="BE118" s="25" t="str">
        <f t="shared" si="391"/>
        <v xml:space="preserve"> </v>
      </c>
      <c r="BF118" s="33"/>
      <c r="BG118" s="33"/>
      <c r="BH118" s="33"/>
      <c r="BI118" s="25" t="str">
        <f t="shared" si="589"/>
        <v xml:space="preserve"> </v>
      </c>
      <c r="BJ118" s="25" t="str">
        <f>IF(BG118=0," ",IF(BG118/BH118*100&gt;200,"св.200",BG118/BH118))</f>
        <v xml:space="preserve"> </v>
      </c>
      <c r="BK118" s="33"/>
      <c r="BL118" s="33"/>
      <c r="BM118" s="33"/>
      <c r="BN118" s="25" t="str">
        <f t="shared" si="674"/>
        <v xml:space="preserve"> </v>
      </c>
      <c r="BO118" s="25" t="str">
        <f t="shared" si="395"/>
        <v xml:space="preserve"> </v>
      </c>
      <c r="BP118" s="33">
        <v>70000</v>
      </c>
      <c r="BQ118" s="33">
        <v>13362.48</v>
      </c>
      <c r="BR118" s="33">
        <v>15050.76</v>
      </c>
      <c r="BS118" s="25">
        <f t="shared" si="590"/>
        <v>0.19089257142857141</v>
      </c>
      <c r="BT118" s="25">
        <f t="shared" si="397"/>
        <v>0.88782759143059886</v>
      </c>
      <c r="BU118" s="33"/>
      <c r="BV118" s="33"/>
      <c r="BW118" s="33"/>
      <c r="BX118" s="25" t="str">
        <f t="shared" si="567"/>
        <v xml:space="preserve"> </v>
      </c>
      <c r="BY118" s="25" t="str">
        <f>IF(BV118=0," ",IF(BV118/BW118*100&gt;200,"св.200",BV118/BW118))</f>
        <v xml:space="preserve"> </v>
      </c>
      <c r="BZ118" s="33"/>
      <c r="CA118" s="33"/>
      <c r="CB118" s="33"/>
      <c r="CC118" s="25" t="str">
        <f t="shared" si="644"/>
        <v xml:space="preserve"> </v>
      </c>
      <c r="CD118" s="25" t="str">
        <f t="shared" si="400"/>
        <v xml:space="preserve"> </v>
      </c>
      <c r="CE118" s="24">
        <f t="shared" si="685"/>
        <v>0</v>
      </c>
      <c r="CF118" s="24">
        <f t="shared" si="685"/>
        <v>0</v>
      </c>
      <c r="CG118" s="24">
        <f t="shared" si="685"/>
        <v>0</v>
      </c>
      <c r="CH118" s="25" t="str">
        <f t="shared" si="402"/>
        <v xml:space="preserve"> </v>
      </c>
      <c r="CI118" s="25" t="str">
        <f t="shared" si="429"/>
        <v xml:space="preserve"> </v>
      </c>
      <c r="CJ118" s="33"/>
      <c r="CK118" s="33"/>
      <c r="CL118" s="33"/>
      <c r="CM118" s="25" t="str">
        <f t="shared" si="403"/>
        <v xml:space="preserve"> </v>
      </c>
      <c r="CN118" s="25" t="str">
        <f t="shared" si="430"/>
        <v xml:space="preserve"> </v>
      </c>
      <c r="CO118" s="33"/>
      <c r="CP118" s="33"/>
      <c r="CQ118" s="33"/>
      <c r="CR118" s="25" t="str">
        <f t="shared" si="404"/>
        <v xml:space="preserve"> </v>
      </c>
      <c r="CS118" s="25" t="str">
        <f t="shared" si="405"/>
        <v xml:space="preserve"> </v>
      </c>
      <c r="CT118" s="33"/>
      <c r="CU118" s="33"/>
      <c r="CV118" s="33"/>
      <c r="CW118" s="25" t="str">
        <f t="shared" si="431"/>
        <v xml:space="preserve"> </v>
      </c>
      <c r="CX118" s="25" t="str">
        <f t="shared" si="432"/>
        <v xml:space="preserve"> </v>
      </c>
      <c r="CY118" s="33"/>
      <c r="CZ118" s="33"/>
      <c r="DA118" s="33"/>
      <c r="DB118" s="25" t="str">
        <f t="shared" si="591"/>
        <v xml:space="preserve"> </v>
      </c>
      <c r="DC118" s="25" t="str">
        <f t="shared" si="407"/>
        <v xml:space="preserve"> </v>
      </c>
      <c r="DD118" s="33"/>
      <c r="DE118" s="33"/>
      <c r="DF118" s="33"/>
      <c r="DG118" s="25" t="str">
        <f>IF(DE118&lt;=0," ",IF(DF118&lt;=0," ",IF(DE118/DF118*100&gt;200,"СВ.200",DE118/DF118)))</f>
        <v xml:space="preserve"> </v>
      </c>
      <c r="DH118" s="25" t="str">
        <f t="shared" si="409"/>
        <v xml:space="preserve"> </v>
      </c>
      <c r="DI118" s="33"/>
      <c r="DJ118" s="33"/>
      <c r="DK118" s="25" t="str">
        <f t="shared" si="410"/>
        <v xml:space="preserve"> </v>
      </c>
      <c r="DL118" s="33"/>
      <c r="DM118" s="33"/>
      <c r="DN118" s="33"/>
      <c r="DO118" s="25" t="str">
        <f t="shared" si="593"/>
        <v xml:space="preserve"> </v>
      </c>
      <c r="DP118" s="25" t="str">
        <f t="shared" si="412"/>
        <v xml:space="preserve"> </v>
      </c>
      <c r="DQ118" s="33">
        <v>11500</v>
      </c>
      <c r="DR118" s="33"/>
      <c r="DS118" s="33"/>
      <c r="DT118" s="25" t="str">
        <f t="shared" si="537"/>
        <v xml:space="preserve"> </v>
      </c>
      <c r="DU118" s="25" t="str">
        <f t="shared" si="670"/>
        <v xml:space="preserve"> </v>
      </c>
    </row>
    <row r="119" spans="1:125" s="16" customFormat="1" ht="16.149999999999999" hidden="1" customHeight="1" outlineLevel="1">
      <c r="A119" s="15">
        <f t="shared" si="687"/>
        <v>96</v>
      </c>
      <c r="B119" s="8" t="s">
        <v>25</v>
      </c>
      <c r="C119" s="24">
        <f t="shared" si="678"/>
        <v>1786028.05</v>
      </c>
      <c r="D119" s="24">
        <f t="shared" si="679"/>
        <v>329472.24000000005</v>
      </c>
      <c r="E119" s="24">
        <f t="shared" si="680"/>
        <v>281608.74000000005</v>
      </c>
      <c r="F119" s="25">
        <f t="shared" si="626"/>
        <v>0.18447204118658722</v>
      </c>
      <c r="G119" s="25">
        <f t="shared" si="627"/>
        <v>1.1699645401630645</v>
      </c>
      <c r="H119" s="14">
        <f t="shared" si="681"/>
        <v>1776028.05</v>
      </c>
      <c r="I119" s="21">
        <f t="shared" si="681"/>
        <v>326898.24000000005</v>
      </c>
      <c r="J119" s="14">
        <f t="shared" si="681"/>
        <v>281608.74000000005</v>
      </c>
      <c r="K119" s="25">
        <f t="shared" si="583"/>
        <v>0.18406141727322384</v>
      </c>
      <c r="L119" s="25">
        <f t="shared" si="375"/>
        <v>1.1608241988512147</v>
      </c>
      <c r="M119" s="33">
        <v>584828.05000000005</v>
      </c>
      <c r="N119" s="33">
        <v>145524.25</v>
      </c>
      <c r="O119" s="33">
        <v>111738.11</v>
      </c>
      <c r="P119" s="25">
        <f t="shared" si="584"/>
        <v>0.24883254146240077</v>
      </c>
      <c r="Q119" s="25">
        <f t="shared" si="377"/>
        <v>1.3023689947861119</v>
      </c>
      <c r="R119" s="33"/>
      <c r="S119" s="33"/>
      <c r="T119" s="33"/>
      <c r="U119" s="25" t="str">
        <f t="shared" si="585"/>
        <v xml:space="preserve"> </v>
      </c>
      <c r="V119" s="25" t="str">
        <f t="shared" si="686"/>
        <v xml:space="preserve"> </v>
      </c>
      <c r="W119" s="33"/>
      <c r="X119" s="33"/>
      <c r="Y119" s="33"/>
      <c r="Z119" s="25" t="str">
        <f t="shared" si="596"/>
        <v xml:space="preserve"> </v>
      </c>
      <c r="AA119" s="25" t="str">
        <f t="shared" si="381"/>
        <v xml:space="preserve"> </v>
      </c>
      <c r="AB119" s="33">
        <v>250000</v>
      </c>
      <c r="AC119" s="33">
        <v>29234.46</v>
      </c>
      <c r="AD119" s="33">
        <v>24077.96</v>
      </c>
      <c r="AE119" s="25">
        <f t="shared" si="586"/>
        <v>0.11693784</v>
      </c>
      <c r="AF119" s="25">
        <f t="shared" si="383"/>
        <v>1.2141585084450677</v>
      </c>
      <c r="AG119" s="33">
        <v>941000</v>
      </c>
      <c r="AH119" s="33">
        <v>152139.53</v>
      </c>
      <c r="AI119" s="33">
        <v>145452.67000000001</v>
      </c>
      <c r="AJ119" s="25">
        <f t="shared" si="587"/>
        <v>0.16167856535600425</v>
      </c>
      <c r="AK119" s="25">
        <f t="shared" si="385"/>
        <v>1.045972755261213</v>
      </c>
      <c r="AL119" s="33">
        <v>200</v>
      </c>
      <c r="AM119" s="33"/>
      <c r="AN119" s="33">
        <v>340</v>
      </c>
      <c r="AO119" s="25" t="str">
        <f t="shared" ref="AO119:AO143" si="688">IF(AM119&lt;=0," ",IF(AL119&lt;=0," ",IF(AM119/AL119*100&gt;200,"СВ.200",AM119/AL119)))</f>
        <v xml:space="preserve"> </v>
      </c>
      <c r="AP119" s="25">
        <f t="shared" si="386"/>
        <v>0</v>
      </c>
      <c r="AQ119" s="53">
        <f t="shared" si="682"/>
        <v>10000</v>
      </c>
      <c r="AR119" s="53">
        <f t="shared" si="683"/>
        <v>2574</v>
      </c>
      <c r="AS119" s="53">
        <f t="shared" si="684"/>
        <v>0</v>
      </c>
      <c r="AT119" s="25">
        <f t="shared" ref="AT119:AT121" si="689">IF(AR119&lt;=0," ",IF(AQ119&lt;=0," ",IF(AR119/AQ119*100&gt;200,"СВ.200",AR119/AQ119)))</f>
        <v>0.25740000000000002</v>
      </c>
      <c r="AU119" s="25" t="str">
        <f t="shared" ref="AU119:AU121" si="690">IF(AS119=0," ",IF(AR119/AS119*100&gt;200,"св.200",AR119/AS119))</f>
        <v xml:space="preserve"> </v>
      </c>
      <c r="AV119" s="33"/>
      <c r="AW119" s="33"/>
      <c r="AX119" s="33"/>
      <c r="AY119" s="25" t="str">
        <f t="shared" si="588"/>
        <v xml:space="preserve"> </v>
      </c>
      <c r="AZ119" s="25" t="str">
        <f t="shared" si="389"/>
        <v xml:space="preserve"> </v>
      </c>
      <c r="BA119" s="33"/>
      <c r="BB119" s="33"/>
      <c r="BC119" s="33"/>
      <c r="BD119" s="25" t="str">
        <f t="shared" si="390"/>
        <v xml:space="preserve"> </v>
      </c>
      <c r="BE119" s="25" t="str">
        <f t="shared" si="391"/>
        <v xml:space="preserve"> </v>
      </c>
      <c r="BF119" s="33"/>
      <c r="BG119" s="33"/>
      <c r="BH119" s="33"/>
      <c r="BI119" s="25" t="str">
        <f t="shared" si="589"/>
        <v xml:space="preserve"> </v>
      </c>
      <c r="BJ119" s="25" t="str">
        <f t="shared" si="393"/>
        <v xml:space="preserve"> </v>
      </c>
      <c r="BK119" s="33"/>
      <c r="BL119" s="33"/>
      <c r="BM119" s="33"/>
      <c r="BN119" s="25" t="str">
        <f t="shared" si="674"/>
        <v xml:space="preserve"> </v>
      </c>
      <c r="BO119" s="25" t="str">
        <f t="shared" si="395"/>
        <v xml:space="preserve"> </v>
      </c>
      <c r="BP119" s="33">
        <v>10000</v>
      </c>
      <c r="BQ119" s="33">
        <v>2574</v>
      </c>
      <c r="BR119" s="33"/>
      <c r="BS119" s="25">
        <f t="shared" si="590"/>
        <v>0.25740000000000002</v>
      </c>
      <c r="BT119" s="25" t="str">
        <f t="shared" si="397"/>
        <v xml:space="preserve"> </v>
      </c>
      <c r="BU119" s="33"/>
      <c r="BV119" s="33"/>
      <c r="BW119" s="33"/>
      <c r="BX119" s="25" t="str">
        <f t="shared" si="567"/>
        <v xml:space="preserve"> </v>
      </c>
      <c r="BY119" s="25" t="str">
        <f t="shared" si="399"/>
        <v xml:space="preserve"> </v>
      </c>
      <c r="BZ119" s="33"/>
      <c r="CA119" s="33"/>
      <c r="CB119" s="33"/>
      <c r="CC119" s="25" t="str">
        <f t="shared" si="644"/>
        <v xml:space="preserve"> </v>
      </c>
      <c r="CD119" s="25" t="str">
        <f t="shared" si="400"/>
        <v xml:space="preserve"> </v>
      </c>
      <c r="CE119" s="24">
        <f t="shared" si="685"/>
        <v>0</v>
      </c>
      <c r="CF119" s="24">
        <f t="shared" si="685"/>
        <v>0</v>
      </c>
      <c r="CG119" s="24">
        <f t="shared" si="685"/>
        <v>0</v>
      </c>
      <c r="CH119" s="25" t="str">
        <f t="shared" si="402"/>
        <v xml:space="preserve"> </v>
      </c>
      <c r="CI119" s="25" t="str">
        <f t="shared" si="429"/>
        <v xml:space="preserve"> </v>
      </c>
      <c r="CJ119" s="33"/>
      <c r="CK119" s="33"/>
      <c r="CL119" s="33"/>
      <c r="CM119" s="25" t="str">
        <f t="shared" si="403"/>
        <v xml:space="preserve"> </v>
      </c>
      <c r="CN119" s="25" t="str">
        <f t="shared" si="430"/>
        <v xml:space="preserve"> </v>
      </c>
      <c r="CO119" s="33"/>
      <c r="CP119" s="33"/>
      <c r="CQ119" s="33"/>
      <c r="CR119" s="25" t="str">
        <f t="shared" si="404"/>
        <v xml:space="preserve"> </v>
      </c>
      <c r="CS119" s="25" t="str">
        <f t="shared" si="405"/>
        <v xml:space="preserve"> </v>
      </c>
      <c r="CT119" s="33"/>
      <c r="CU119" s="33"/>
      <c r="CV119" s="33"/>
      <c r="CW119" s="25" t="str">
        <f t="shared" si="431"/>
        <v xml:space="preserve"> </v>
      </c>
      <c r="CX119" s="25" t="str">
        <f t="shared" si="432"/>
        <v xml:space="preserve"> </v>
      </c>
      <c r="CY119" s="33"/>
      <c r="CZ119" s="33"/>
      <c r="DA119" s="33"/>
      <c r="DB119" s="25" t="str">
        <f t="shared" si="591"/>
        <v xml:space="preserve"> </v>
      </c>
      <c r="DC119" s="25" t="str">
        <f t="shared" si="407"/>
        <v xml:space="preserve"> </v>
      </c>
      <c r="DD119" s="33"/>
      <c r="DE119" s="33"/>
      <c r="DF119" s="33"/>
      <c r="DG119" s="25" t="str">
        <f t="shared" si="592"/>
        <v xml:space="preserve"> </v>
      </c>
      <c r="DH119" s="25" t="str">
        <f t="shared" si="409"/>
        <v xml:space="preserve"> </v>
      </c>
      <c r="DI119" s="33"/>
      <c r="DJ119" s="33"/>
      <c r="DK119" s="25" t="str">
        <f t="shared" si="410"/>
        <v xml:space="preserve"> </v>
      </c>
      <c r="DL119" s="33"/>
      <c r="DM119" s="33"/>
      <c r="DN119" s="33"/>
      <c r="DO119" s="25" t="str">
        <f t="shared" si="593"/>
        <v xml:space="preserve"> </v>
      </c>
      <c r="DP119" s="25" t="str">
        <f t="shared" si="412"/>
        <v xml:space="preserve"> </v>
      </c>
      <c r="DQ119" s="33"/>
      <c r="DR119" s="33"/>
      <c r="DS119" s="33"/>
      <c r="DT119" s="25" t="str">
        <f t="shared" si="537"/>
        <v xml:space="preserve"> </v>
      </c>
      <c r="DU119" s="25" t="str">
        <f t="shared" si="670"/>
        <v xml:space="preserve"> </v>
      </c>
    </row>
    <row r="120" spans="1:125" s="16" customFormat="1" ht="16.5" hidden="1" customHeight="1" outlineLevel="1">
      <c r="A120" s="15">
        <f t="shared" si="687"/>
        <v>97</v>
      </c>
      <c r="B120" s="8" t="s">
        <v>63</v>
      </c>
      <c r="C120" s="24">
        <f t="shared" si="678"/>
        <v>2885650</v>
      </c>
      <c r="D120" s="24">
        <f t="shared" si="679"/>
        <v>897310.87000000011</v>
      </c>
      <c r="E120" s="24">
        <f t="shared" si="680"/>
        <v>843684.94</v>
      </c>
      <c r="F120" s="25">
        <f t="shared" si="626"/>
        <v>0.3109562386290784</v>
      </c>
      <c r="G120" s="25">
        <f t="shared" si="627"/>
        <v>1.0635615588918776</v>
      </c>
      <c r="H120" s="14">
        <f t="shared" si="681"/>
        <v>1875650</v>
      </c>
      <c r="I120" s="21">
        <f t="shared" si="681"/>
        <v>668514.57000000007</v>
      </c>
      <c r="J120" s="14">
        <f t="shared" si="681"/>
        <v>718910.47</v>
      </c>
      <c r="K120" s="25">
        <f t="shared" si="583"/>
        <v>0.35641754591741531</v>
      </c>
      <c r="L120" s="25">
        <f t="shared" si="375"/>
        <v>0.92989961601199111</v>
      </c>
      <c r="M120" s="33">
        <v>983500</v>
      </c>
      <c r="N120" s="33">
        <v>192787.07</v>
      </c>
      <c r="O120" s="33">
        <v>234140.47</v>
      </c>
      <c r="P120" s="25">
        <f t="shared" si="584"/>
        <v>0.19602142348754448</v>
      </c>
      <c r="Q120" s="25">
        <f t="shared" si="377"/>
        <v>0.8233820919553122</v>
      </c>
      <c r="R120" s="33"/>
      <c r="S120" s="33"/>
      <c r="T120" s="33"/>
      <c r="U120" s="25" t="str">
        <f t="shared" si="585"/>
        <v xml:space="preserve"> </v>
      </c>
      <c r="V120" s="25" t="str">
        <f t="shared" si="686"/>
        <v xml:space="preserve"> </v>
      </c>
      <c r="W120" s="33"/>
      <c r="X120" s="33"/>
      <c r="Y120" s="33"/>
      <c r="Z120" s="25" t="str">
        <f t="shared" si="596"/>
        <v xml:space="preserve"> </v>
      </c>
      <c r="AA120" s="25" t="str">
        <f t="shared" si="381"/>
        <v xml:space="preserve"> </v>
      </c>
      <c r="AB120" s="33">
        <v>200000</v>
      </c>
      <c r="AC120" s="33">
        <v>-52007.24</v>
      </c>
      <c r="AD120" s="33">
        <v>4395.33</v>
      </c>
      <c r="AE120" s="25" t="str">
        <f t="shared" si="586"/>
        <v xml:space="preserve"> </v>
      </c>
      <c r="AF120" s="25">
        <f t="shared" si="383"/>
        <v>-11.832385736679612</v>
      </c>
      <c r="AG120" s="33">
        <v>692000</v>
      </c>
      <c r="AH120" s="33">
        <v>527734.74</v>
      </c>
      <c r="AI120" s="33">
        <v>480374.67</v>
      </c>
      <c r="AJ120" s="25">
        <f>IF(AH120&lt;=0," ",IF(AG120&lt;=0," ",IF(AH120/AG120*100&gt;200,"СВ.200",AH120/AG120)))</f>
        <v>0.76262245664739881</v>
      </c>
      <c r="AK120" s="25">
        <f t="shared" si="385"/>
        <v>1.0985898569547807</v>
      </c>
      <c r="AL120" s="33">
        <v>150</v>
      </c>
      <c r="AM120" s="33"/>
      <c r="AN120" s="33"/>
      <c r="AO120" s="25" t="str">
        <f t="shared" si="688"/>
        <v xml:space="preserve"> </v>
      </c>
      <c r="AP120" s="25" t="str">
        <f t="shared" si="386"/>
        <v xml:space="preserve"> </v>
      </c>
      <c r="AQ120" s="53">
        <f t="shared" si="682"/>
        <v>1010000</v>
      </c>
      <c r="AR120" s="53">
        <f t="shared" si="683"/>
        <v>228796.30000000002</v>
      </c>
      <c r="AS120" s="53">
        <f t="shared" si="684"/>
        <v>124774.47</v>
      </c>
      <c r="AT120" s="25">
        <f t="shared" si="689"/>
        <v>0.22653099009900993</v>
      </c>
      <c r="AU120" s="25">
        <f t="shared" si="690"/>
        <v>1.8336787966320356</v>
      </c>
      <c r="AV120" s="33"/>
      <c r="AW120" s="33"/>
      <c r="AX120" s="33"/>
      <c r="AY120" s="25" t="str">
        <f t="shared" si="588"/>
        <v xml:space="preserve"> </v>
      </c>
      <c r="AZ120" s="25" t="str">
        <f t="shared" si="389"/>
        <v xml:space="preserve"> </v>
      </c>
      <c r="BA120" s="33"/>
      <c r="BB120" s="33"/>
      <c r="BC120" s="33"/>
      <c r="BD120" s="25" t="str">
        <f t="shared" si="390"/>
        <v xml:space="preserve"> </v>
      </c>
      <c r="BE120" s="25" t="str">
        <f t="shared" si="391"/>
        <v xml:space="preserve"> </v>
      </c>
      <c r="BF120" s="33">
        <v>550000</v>
      </c>
      <c r="BG120" s="33">
        <v>227131.38</v>
      </c>
      <c r="BH120" s="33">
        <v>117838.23</v>
      </c>
      <c r="BI120" s="25">
        <f t="shared" si="589"/>
        <v>0.41296614545454546</v>
      </c>
      <c r="BJ120" s="25">
        <f t="shared" si="393"/>
        <v>1.9274846541737771</v>
      </c>
      <c r="BK120" s="33"/>
      <c r="BL120" s="33"/>
      <c r="BM120" s="33"/>
      <c r="BN120" s="25" t="str">
        <f t="shared" si="674"/>
        <v xml:space="preserve"> </v>
      </c>
      <c r="BO120" s="25" t="str">
        <f t="shared" si="395"/>
        <v xml:space="preserve"> </v>
      </c>
      <c r="BP120" s="33">
        <v>60000</v>
      </c>
      <c r="BQ120" s="33">
        <v>1664.92</v>
      </c>
      <c r="BR120" s="33">
        <v>3936.24</v>
      </c>
      <c r="BS120" s="25">
        <f t="shared" si="590"/>
        <v>2.7748666666666668E-2</v>
      </c>
      <c r="BT120" s="25">
        <f>IF(BQ120=0," ",IF(BQ120/BR120*100&gt;200,"св.200",BQ120/BR120))</f>
        <v>0.42297217649330332</v>
      </c>
      <c r="BU120" s="33">
        <v>400000</v>
      </c>
      <c r="BV120" s="33"/>
      <c r="BW120" s="33">
        <v>3000</v>
      </c>
      <c r="BX120" s="25" t="str">
        <f>IF(BV120&lt;=0," ",IF(BU120&lt;=0," ",IF(BV120/BU120*100&gt;200,"СВ.200",BV120/BU120)))</f>
        <v xml:space="preserve"> </v>
      </c>
      <c r="BY120" s="25">
        <f t="shared" si="399"/>
        <v>0</v>
      </c>
      <c r="BZ120" s="33"/>
      <c r="CA120" s="33"/>
      <c r="CB120" s="33"/>
      <c r="CC120" s="25" t="str">
        <f t="shared" si="644"/>
        <v xml:space="preserve"> </v>
      </c>
      <c r="CD120" s="25" t="str">
        <f t="shared" si="400"/>
        <v xml:space="preserve"> </v>
      </c>
      <c r="CE120" s="24">
        <f t="shared" si="685"/>
        <v>0</v>
      </c>
      <c r="CF120" s="24">
        <f t="shared" si="685"/>
        <v>0</v>
      </c>
      <c r="CG120" s="24">
        <f t="shared" si="685"/>
        <v>0</v>
      </c>
      <c r="CH120" s="25" t="str">
        <f t="shared" si="402"/>
        <v xml:space="preserve"> </v>
      </c>
      <c r="CI120" s="25" t="str">
        <f>IF(CF120=0," ",IF(CF120/CG120*100&gt;200,"св.200",CF120/CG120))</f>
        <v xml:space="preserve"> </v>
      </c>
      <c r="CJ120" s="33"/>
      <c r="CK120" s="33"/>
      <c r="CL120" s="33"/>
      <c r="CM120" s="25" t="str">
        <f t="shared" si="403"/>
        <v xml:space="preserve"> </v>
      </c>
      <c r="CN120" s="25" t="str">
        <f t="shared" si="430"/>
        <v xml:space="preserve"> </v>
      </c>
      <c r="CO120" s="33"/>
      <c r="CP120" s="33"/>
      <c r="CQ120" s="33"/>
      <c r="CR120" s="25" t="str">
        <f t="shared" si="404"/>
        <v xml:space="preserve"> </v>
      </c>
      <c r="CS120" s="25" t="str">
        <f>IF(CP120=0," ",IF(CP120/CQ120*100&gt;200,"св.200",CP120/CQ120))</f>
        <v xml:space="preserve"> </v>
      </c>
      <c r="CT120" s="33"/>
      <c r="CU120" s="33"/>
      <c r="CV120" s="33"/>
      <c r="CW120" s="25" t="str">
        <f t="shared" si="431"/>
        <v xml:space="preserve"> </v>
      </c>
      <c r="CX120" s="25" t="str">
        <f t="shared" si="432"/>
        <v xml:space="preserve"> </v>
      </c>
      <c r="CY120" s="33"/>
      <c r="CZ120" s="33"/>
      <c r="DA120" s="33"/>
      <c r="DB120" s="25" t="str">
        <f t="shared" si="591"/>
        <v xml:space="preserve"> </v>
      </c>
      <c r="DC120" s="25" t="str">
        <f t="shared" si="407"/>
        <v xml:space="preserve"> </v>
      </c>
      <c r="DD120" s="33"/>
      <c r="DE120" s="33"/>
      <c r="DF120" s="33"/>
      <c r="DG120" s="25" t="str">
        <f t="shared" si="592"/>
        <v xml:space="preserve"> </v>
      </c>
      <c r="DH120" s="25" t="str">
        <f t="shared" si="409"/>
        <v xml:space="preserve"> </v>
      </c>
      <c r="DI120" s="33"/>
      <c r="DJ120" s="33"/>
      <c r="DK120" s="25" t="str">
        <f t="shared" si="410"/>
        <v xml:space="preserve"> </v>
      </c>
      <c r="DL120" s="33"/>
      <c r="DM120" s="33"/>
      <c r="DN120" s="33"/>
      <c r="DO120" s="25" t="str">
        <f t="shared" si="593"/>
        <v xml:space="preserve"> </v>
      </c>
      <c r="DP120" s="25" t="str">
        <f t="shared" si="412"/>
        <v xml:space="preserve"> </v>
      </c>
      <c r="DQ120" s="33"/>
      <c r="DR120" s="33"/>
      <c r="DS120" s="33"/>
      <c r="DT120" s="25" t="str">
        <f t="shared" si="537"/>
        <v xml:space="preserve"> </v>
      </c>
      <c r="DU120" s="25" t="str">
        <f t="shared" si="670"/>
        <v xml:space="preserve"> </v>
      </c>
    </row>
    <row r="121" spans="1:125" s="16" customFormat="1" ht="16.5" hidden="1" customHeight="1" outlineLevel="1">
      <c r="A121" s="15">
        <f t="shared" si="687"/>
        <v>98</v>
      </c>
      <c r="B121" s="8" t="s">
        <v>85</v>
      </c>
      <c r="C121" s="24">
        <f t="shared" si="678"/>
        <v>1549900</v>
      </c>
      <c r="D121" s="24">
        <f t="shared" si="679"/>
        <v>395561.82</v>
      </c>
      <c r="E121" s="24">
        <f t="shared" si="680"/>
        <v>325148.31</v>
      </c>
      <c r="F121" s="25">
        <f t="shared" si="626"/>
        <v>0.2552176398477321</v>
      </c>
      <c r="G121" s="25">
        <f t="shared" si="627"/>
        <v>1.2165581300422568</v>
      </c>
      <c r="H121" s="14">
        <f t="shared" si="681"/>
        <v>1499900</v>
      </c>
      <c r="I121" s="21">
        <f t="shared" si="681"/>
        <v>389927.95</v>
      </c>
      <c r="J121" s="14">
        <f t="shared" si="681"/>
        <v>322299.5</v>
      </c>
      <c r="K121" s="25">
        <f t="shared" si="583"/>
        <v>0.2599692979531969</v>
      </c>
      <c r="L121" s="25">
        <f t="shared" si="375"/>
        <v>1.2098310732719102</v>
      </c>
      <c r="M121" s="33">
        <v>54900</v>
      </c>
      <c r="N121" s="33">
        <v>10642.79</v>
      </c>
      <c r="O121" s="33">
        <v>13695.93</v>
      </c>
      <c r="P121" s="25">
        <f t="shared" si="584"/>
        <v>0.19385774134790529</v>
      </c>
      <c r="Q121" s="25">
        <f t="shared" si="377"/>
        <v>0.77707683961585672</v>
      </c>
      <c r="R121" s="33"/>
      <c r="S121" s="33"/>
      <c r="T121" s="33"/>
      <c r="U121" s="25" t="str">
        <f t="shared" si="585"/>
        <v xml:space="preserve"> </v>
      </c>
      <c r="V121" s="25" t="str">
        <f t="shared" si="686"/>
        <v xml:space="preserve"> </v>
      </c>
      <c r="W121" s="33"/>
      <c r="X121" s="33"/>
      <c r="Y121" s="33"/>
      <c r="Z121" s="25" t="str">
        <f t="shared" si="596"/>
        <v xml:space="preserve"> </v>
      </c>
      <c r="AA121" s="25" t="str">
        <f t="shared" si="381"/>
        <v xml:space="preserve"> </v>
      </c>
      <c r="AB121" s="33">
        <v>385000</v>
      </c>
      <c r="AC121" s="33">
        <v>62393.14</v>
      </c>
      <c r="AD121" s="33">
        <v>60853.56</v>
      </c>
      <c r="AE121" s="25">
        <f t="shared" si="586"/>
        <v>0.1620601038961039</v>
      </c>
      <c r="AF121" s="25">
        <f t="shared" si="383"/>
        <v>1.0252997523891783</v>
      </c>
      <c r="AG121" s="33">
        <v>1060000</v>
      </c>
      <c r="AH121" s="33">
        <v>316892.02</v>
      </c>
      <c r="AI121" s="33">
        <v>247750.01</v>
      </c>
      <c r="AJ121" s="25">
        <f t="shared" si="587"/>
        <v>0.29895473584905663</v>
      </c>
      <c r="AK121" s="25">
        <f t="shared" si="385"/>
        <v>1.2790797465558126</v>
      </c>
      <c r="AL121" s="33"/>
      <c r="AM121" s="33"/>
      <c r="AN121" s="33"/>
      <c r="AO121" s="25" t="str">
        <f t="shared" si="688"/>
        <v xml:space="preserve"> </v>
      </c>
      <c r="AP121" s="25" t="str">
        <f t="shared" si="386"/>
        <v xml:space="preserve"> </v>
      </c>
      <c r="AQ121" s="53">
        <f t="shared" si="682"/>
        <v>50000</v>
      </c>
      <c r="AR121" s="53">
        <f t="shared" si="683"/>
        <v>5633.8700000000008</v>
      </c>
      <c r="AS121" s="53">
        <f t="shared" si="684"/>
        <v>2848.81</v>
      </c>
      <c r="AT121" s="25">
        <f t="shared" si="689"/>
        <v>0.11267740000000001</v>
      </c>
      <c r="AU121" s="25">
        <f t="shared" si="690"/>
        <v>1.9776222352491044</v>
      </c>
      <c r="AV121" s="33"/>
      <c r="AW121" s="33"/>
      <c r="AX121" s="33"/>
      <c r="AY121" s="25" t="str">
        <f t="shared" si="588"/>
        <v xml:space="preserve"> </v>
      </c>
      <c r="AZ121" s="25" t="str">
        <f t="shared" si="389"/>
        <v xml:space="preserve"> </v>
      </c>
      <c r="BA121" s="33"/>
      <c r="BB121" s="33"/>
      <c r="BC121" s="33"/>
      <c r="BD121" s="25" t="str">
        <f t="shared" si="390"/>
        <v xml:space="preserve"> </v>
      </c>
      <c r="BE121" s="25" t="str">
        <f t="shared" si="391"/>
        <v xml:space="preserve"> </v>
      </c>
      <c r="BF121" s="33"/>
      <c r="BG121" s="33"/>
      <c r="BH121" s="33"/>
      <c r="BI121" s="25" t="str">
        <f t="shared" si="589"/>
        <v xml:space="preserve"> </v>
      </c>
      <c r="BJ121" s="25" t="str">
        <f t="shared" si="393"/>
        <v xml:space="preserve"> </v>
      </c>
      <c r="BK121" s="33"/>
      <c r="BL121" s="33"/>
      <c r="BM121" s="33"/>
      <c r="BN121" s="25" t="str">
        <f t="shared" si="674"/>
        <v xml:space="preserve"> </v>
      </c>
      <c r="BO121" s="25" t="str">
        <f t="shared" si="395"/>
        <v xml:space="preserve"> </v>
      </c>
      <c r="BP121" s="33">
        <v>20000</v>
      </c>
      <c r="BQ121" s="33">
        <v>5081.3100000000004</v>
      </c>
      <c r="BR121" s="33">
        <v>2848.81</v>
      </c>
      <c r="BS121" s="25">
        <f t="shared" si="590"/>
        <v>0.2540655</v>
      </c>
      <c r="BT121" s="25">
        <f t="shared" si="397"/>
        <v>1.7836605459823578</v>
      </c>
      <c r="BU121" s="33">
        <v>30000</v>
      </c>
      <c r="BV121" s="33"/>
      <c r="BW121" s="33"/>
      <c r="BX121" s="25" t="str">
        <f t="shared" si="567"/>
        <v xml:space="preserve"> </v>
      </c>
      <c r="BY121" s="25" t="str">
        <f t="shared" si="399"/>
        <v xml:space="preserve"> </v>
      </c>
      <c r="BZ121" s="33"/>
      <c r="CA121" s="33"/>
      <c r="CB121" s="33"/>
      <c r="CC121" s="25" t="str">
        <f t="shared" si="644"/>
        <v xml:space="preserve"> </v>
      </c>
      <c r="CD121" s="25" t="str">
        <f t="shared" si="400"/>
        <v xml:space="preserve"> </v>
      </c>
      <c r="CE121" s="24">
        <f t="shared" si="685"/>
        <v>0</v>
      </c>
      <c r="CF121" s="24">
        <f t="shared" si="685"/>
        <v>0</v>
      </c>
      <c r="CG121" s="24">
        <f t="shared" si="685"/>
        <v>0</v>
      </c>
      <c r="CH121" s="25" t="str">
        <f t="shared" si="402"/>
        <v xml:space="preserve"> </v>
      </c>
      <c r="CI121" s="25" t="str">
        <f t="shared" si="429"/>
        <v xml:space="preserve"> </v>
      </c>
      <c r="CJ121" s="33"/>
      <c r="CK121" s="33"/>
      <c r="CL121" s="33"/>
      <c r="CM121" s="25" t="str">
        <f t="shared" si="403"/>
        <v xml:space="preserve"> </v>
      </c>
      <c r="CN121" s="25" t="str">
        <f t="shared" si="430"/>
        <v xml:space="preserve"> </v>
      </c>
      <c r="CO121" s="33"/>
      <c r="CP121" s="33"/>
      <c r="CQ121" s="33"/>
      <c r="CR121" s="25" t="str">
        <f t="shared" si="404"/>
        <v xml:space="preserve"> </v>
      </c>
      <c r="CS121" s="25" t="str">
        <f t="shared" si="405"/>
        <v xml:space="preserve"> </v>
      </c>
      <c r="CT121" s="33"/>
      <c r="CU121" s="33"/>
      <c r="CV121" s="33"/>
      <c r="CW121" s="25" t="str">
        <f t="shared" si="431"/>
        <v xml:space="preserve"> </v>
      </c>
      <c r="CX121" s="25" t="str">
        <f t="shared" si="432"/>
        <v xml:space="preserve"> </v>
      </c>
      <c r="CY121" s="33"/>
      <c r="CZ121" s="33"/>
      <c r="DA121" s="33"/>
      <c r="DB121" s="25" t="str">
        <f t="shared" si="591"/>
        <v xml:space="preserve"> </v>
      </c>
      <c r="DC121" s="25" t="str">
        <f t="shared" si="407"/>
        <v xml:space="preserve"> </v>
      </c>
      <c r="DD121" s="33"/>
      <c r="DE121" s="33"/>
      <c r="DF121" s="33"/>
      <c r="DG121" s="25" t="str">
        <f t="shared" si="592"/>
        <v xml:space="preserve"> </v>
      </c>
      <c r="DH121" s="25" t="str">
        <f t="shared" si="409"/>
        <v xml:space="preserve"> </v>
      </c>
      <c r="DI121" s="33">
        <v>552.55999999999995</v>
      </c>
      <c r="DJ121" s="33"/>
      <c r="DK121" s="25" t="str">
        <f t="shared" si="410"/>
        <v xml:space="preserve"> </v>
      </c>
      <c r="DL121" s="33"/>
      <c r="DM121" s="33"/>
      <c r="DN121" s="33"/>
      <c r="DO121" s="25" t="str">
        <f t="shared" si="593"/>
        <v xml:space="preserve"> </v>
      </c>
      <c r="DP121" s="25" t="str">
        <f t="shared" si="412"/>
        <v xml:space="preserve"> </v>
      </c>
      <c r="DQ121" s="33"/>
      <c r="DR121" s="33"/>
      <c r="DS121" s="33"/>
      <c r="DT121" s="25" t="str">
        <f t="shared" si="537"/>
        <v xml:space="preserve"> </v>
      </c>
      <c r="DU121" s="25" t="str">
        <f t="shared" si="670"/>
        <v xml:space="preserve"> </v>
      </c>
    </row>
    <row r="122" spans="1:125" s="18" customFormat="1" ht="15.75" hidden="1">
      <c r="A122" s="17"/>
      <c r="B122" s="7" t="s">
        <v>140</v>
      </c>
      <c r="C122" s="28">
        <f>SUM(C123:C130)</f>
        <v>23751332.740000002</v>
      </c>
      <c r="D122" s="28">
        <f t="shared" ref="D122:E122" si="691">SUM(D123:D130)</f>
        <v>3545807.4600000004</v>
      </c>
      <c r="E122" s="28">
        <f t="shared" si="691"/>
        <v>4774037.629999999</v>
      </c>
      <c r="F122" s="23">
        <f t="shared" si="626"/>
        <v>0.14928877881570196</v>
      </c>
      <c r="G122" s="23">
        <f t="shared" si="627"/>
        <v>0.7427271703344327</v>
      </c>
      <c r="H122" s="22">
        <f t="shared" ref="H122:J122" si="692">SUM(H123:H130)</f>
        <v>21846750</v>
      </c>
      <c r="I122" s="43">
        <f>SUM(I123:I130)</f>
        <v>3332855.5400000005</v>
      </c>
      <c r="J122" s="22">
        <f t="shared" si="692"/>
        <v>4579010.4400000004</v>
      </c>
      <c r="K122" s="23">
        <f t="shared" si="583"/>
        <v>0.15255612573952651</v>
      </c>
      <c r="L122" s="23">
        <f t="shared" si="375"/>
        <v>0.72785497732999271</v>
      </c>
      <c r="M122" s="22">
        <f>SUM(M123:M130)</f>
        <v>8214460</v>
      </c>
      <c r="N122" s="22">
        <f>SUM(N123:N130)</f>
        <v>1837538.5799999998</v>
      </c>
      <c r="O122" s="56">
        <f>SUM(O123:O130)</f>
        <v>1793743.64</v>
      </c>
      <c r="P122" s="23">
        <f t="shared" si="584"/>
        <v>0.22369560263243107</v>
      </c>
      <c r="Q122" s="23">
        <f t="shared" si="377"/>
        <v>1.0244153841292505</v>
      </c>
      <c r="R122" s="56">
        <f>SUM(R123:R130)</f>
        <v>1762190</v>
      </c>
      <c r="S122" s="56">
        <f>SUM(S123:S130)</f>
        <v>454470.76</v>
      </c>
      <c r="T122" s="56">
        <f>SUM(T123:T130)</f>
        <v>373288.51</v>
      </c>
      <c r="U122" s="23">
        <f t="shared" si="585"/>
        <v>0.2579011116848921</v>
      </c>
      <c r="V122" s="23">
        <f t="shared" si="379"/>
        <v>1.2174785663775185</v>
      </c>
      <c r="W122" s="56">
        <f>SUM(W123:W130)</f>
        <v>963900</v>
      </c>
      <c r="X122" s="56">
        <f>SUM(X123:X130)</f>
        <v>386185.74999999994</v>
      </c>
      <c r="Y122" s="56">
        <f>SUM(Y123:Y130)</f>
        <v>449767.99</v>
      </c>
      <c r="Z122" s="23">
        <f t="shared" si="596"/>
        <v>0.40064918560016594</v>
      </c>
      <c r="AA122" s="23">
        <f t="shared" si="381"/>
        <v>0.8586332477773706</v>
      </c>
      <c r="AB122" s="56">
        <f>SUM(AB123:AB130)</f>
        <v>1617200</v>
      </c>
      <c r="AC122" s="56">
        <f>SUM(AC123:AC130)</f>
        <v>126957.34</v>
      </c>
      <c r="AD122" s="56">
        <f>SUM(AD123:AD130)</f>
        <v>129239.11</v>
      </c>
      <c r="AE122" s="23">
        <f t="shared" si="586"/>
        <v>7.8504415038337869E-2</v>
      </c>
      <c r="AF122" s="23">
        <f t="shared" si="383"/>
        <v>0.98234458593842067</v>
      </c>
      <c r="AG122" s="56">
        <f>SUM(AG123:AG130)</f>
        <v>9199000</v>
      </c>
      <c r="AH122" s="56">
        <f>SUM(AH123:AH130)</f>
        <v>522418.11</v>
      </c>
      <c r="AI122" s="56">
        <f>SUM(AI123:AI130)</f>
        <v>1818821.1900000002</v>
      </c>
      <c r="AJ122" s="23">
        <f t="shared" si="587"/>
        <v>5.6790750081530603E-2</v>
      </c>
      <c r="AK122" s="23">
        <f t="shared" si="385"/>
        <v>0.28722895514539276</v>
      </c>
      <c r="AL122" s="56">
        <f>SUM(AL123:AL130)</f>
        <v>90000</v>
      </c>
      <c r="AM122" s="56">
        <f>SUM(AM123:AM130)</f>
        <v>5285</v>
      </c>
      <c r="AN122" s="56">
        <f>SUM(AN123:AN130)</f>
        <v>14150</v>
      </c>
      <c r="AO122" s="23">
        <f t="shared" si="688"/>
        <v>5.8722222222222224E-2</v>
      </c>
      <c r="AP122" s="23">
        <f t="shared" si="386"/>
        <v>0.3734982332155477</v>
      </c>
      <c r="AQ122" s="56">
        <f>SUM(AQ123:AQ130)</f>
        <v>1904582.74</v>
      </c>
      <c r="AR122" s="56">
        <f t="shared" ref="AR122:AS122" si="693">SUM(AR123:AR130)</f>
        <v>212951.91999999998</v>
      </c>
      <c r="AS122" s="56">
        <f t="shared" si="693"/>
        <v>195027.19</v>
      </c>
      <c r="AT122" s="23">
        <f t="shared" si="421"/>
        <v>0.11181027504218587</v>
      </c>
      <c r="AU122" s="23">
        <f t="shared" si="436"/>
        <v>1.0919088769109577</v>
      </c>
      <c r="AV122" s="56">
        <f>SUM(AV123:AV130)</f>
        <v>30000</v>
      </c>
      <c r="AW122" s="56">
        <f>SUM(AW123:AW130)</f>
        <v>12120.38</v>
      </c>
      <c r="AX122" s="56">
        <f>SUM(AX123:AX130)</f>
        <v>7556.26</v>
      </c>
      <c r="AY122" s="23">
        <f t="shared" si="588"/>
        <v>0.40401266666666663</v>
      </c>
      <c r="AZ122" s="23">
        <f t="shared" si="389"/>
        <v>1.6040183900501039</v>
      </c>
      <c r="BA122" s="56">
        <f>SUM(BA123:BA130)</f>
        <v>481008.05</v>
      </c>
      <c r="BB122" s="56">
        <f>SUM(BB123:BB130)</f>
        <v>31559.870000000003</v>
      </c>
      <c r="BC122" s="56">
        <f>SUM(BC123:BC130)</f>
        <v>18416.060000000001</v>
      </c>
      <c r="BD122" s="23">
        <f t="shared" si="390"/>
        <v>6.5611937263835823E-2</v>
      </c>
      <c r="BE122" s="23">
        <f t="shared" si="391"/>
        <v>1.7137145513209666</v>
      </c>
      <c r="BF122" s="56">
        <f>SUM(BF123:BF130)</f>
        <v>267226</v>
      </c>
      <c r="BG122" s="56">
        <f>SUM(BG123:BG130)</f>
        <v>64352.03</v>
      </c>
      <c r="BH122" s="56">
        <f>SUM(BH123:BH130)</f>
        <v>64356.36</v>
      </c>
      <c r="BI122" s="23">
        <f t="shared" si="589"/>
        <v>0.24081500303114217</v>
      </c>
      <c r="BJ122" s="23">
        <f t="shared" si="393"/>
        <v>0.99993271838245668</v>
      </c>
      <c r="BK122" s="56">
        <f>SUM(BK123:BK130)</f>
        <v>0</v>
      </c>
      <c r="BL122" s="56">
        <f>SUM(BL123:BL130)</f>
        <v>0</v>
      </c>
      <c r="BM122" s="56">
        <f>SUM(BM123:BM130)</f>
        <v>0</v>
      </c>
      <c r="BN122" s="23" t="str">
        <f t="shared" si="674"/>
        <v xml:space="preserve"> </v>
      </c>
      <c r="BO122" s="23" t="str">
        <f t="shared" si="395"/>
        <v xml:space="preserve"> </v>
      </c>
      <c r="BP122" s="56">
        <f>SUM(BP123:BP130)</f>
        <v>234400</v>
      </c>
      <c r="BQ122" s="56">
        <f>SUM(BQ123:BQ130)</f>
        <v>33888.57</v>
      </c>
      <c r="BR122" s="56">
        <f>SUM(BR123:BR130)</f>
        <v>21896.59</v>
      </c>
      <c r="BS122" s="23">
        <f t="shared" si="590"/>
        <v>0.14457581058020477</v>
      </c>
      <c r="BT122" s="23">
        <f t="shared" si="397"/>
        <v>1.5476642710120616</v>
      </c>
      <c r="BU122" s="56">
        <f>SUM(BU123:BU130)</f>
        <v>166189.76999999999</v>
      </c>
      <c r="BV122" s="56">
        <f>SUM(BV123:BV130)</f>
        <v>53195.900000000009</v>
      </c>
      <c r="BW122" s="56">
        <f>SUM(BW123:BW130)</f>
        <v>51105.72</v>
      </c>
      <c r="BX122" s="23">
        <f t="shared" ref="BX122:BX143" si="694">IF(BV122&lt;=0," ",IF(BU122&lt;=0," ",IF(BV122/BU122*100&gt;200,"СВ.200",BV122/BU122)))</f>
        <v>0.32009130285215515</v>
      </c>
      <c r="BY122" s="23">
        <f t="shared" si="399"/>
        <v>1.040899140057121</v>
      </c>
      <c r="BZ122" s="56">
        <f>SUM(BZ123:BZ130)</f>
        <v>290000</v>
      </c>
      <c r="CA122" s="56">
        <f>SUM(CA123:CA130)</f>
        <v>0</v>
      </c>
      <c r="CB122" s="56">
        <f>SUM(CB123:CB130)</f>
        <v>0</v>
      </c>
      <c r="CC122" s="23" t="str">
        <f t="shared" si="644"/>
        <v xml:space="preserve"> </v>
      </c>
      <c r="CD122" s="23" t="str">
        <f t="shared" si="400"/>
        <v xml:space="preserve"> </v>
      </c>
      <c r="CE122" s="28">
        <f>SUM(CE123:CE130)</f>
        <v>417923.75</v>
      </c>
      <c r="CF122" s="28">
        <f t="shared" ref="CF122:CG122" si="695">SUM(CF123:CF130)</f>
        <v>0</v>
      </c>
      <c r="CG122" s="28">
        <f t="shared" si="695"/>
        <v>12239.28</v>
      </c>
      <c r="CH122" s="23" t="str">
        <f t="shared" si="402"/>
        <v xml:space="preserve"> </v>
      </c>
      <c r="CI122" s="23">
        <f t="shared" si="429"/>
        <v>0</v>
      </c>
      <c r="CJ122" s="56">
        <f>SUM(CJ123:CJ130)</f>
        <v>40000</v>
      </c>
      <c r="CK122" s="56">
        <f>SUM(CK123:CK130)</f>
        <v>0</v>
      </c>
      <c r="CL122" s="56">
        <f>SUM(CL123:CL130)</f>
        <v>12239.28</v>
      </c>
      <c r="CM122" s="23" t="str">
        <f t="shared" si="403"/>
        <v xml:space="preserve"> </v>
      </c>
      <c r="CN122" s="23">
        <f t="shared" si="430"/>
        <v>0</v>
      </c>
      <c r="CO122" s="56">
        <f>SUM(CO123:CO130)</f>
        <v>377923.75</v>
      </c>
      <c r="CP122" s="56">
        <f>SUM(CP123:CP130)</f>
        <v>0</v>
      </c>
      <c r="CQ122" s="56">
        <f>SUM(CQ123:CQ130)</f>
        <v>0</v>
      </c>
      <c r="CR122" s="23" t="str">
        <f t="shared" si="404"/>
        <v xml:space="preserve"> </v>
      </c>
      <c r="CS122" s="23" t="str">
        <f t="shared" si="405"/>
        <v xml:space="preserve"> </v>
      </c>
      <c r="CT122" s="56">
        <f>SUM(CT123:CT130)</f>
        <v>0</v>
      </c>
      <c r="CU122" s="56">
        <f>SUM(CU123:CU130)</f>
        <v>0</v>
      </c>
      <c r="CV122" s="56">
        <f>SUM(CV123:CV130)</f>
        <v>0</v>
      </c>
      <c r="CW122" s="45" t="str">
        <f t="shared" si="431"/>
        <v xml:space="preserve"> </v>
      </c>
      <c r="CX122" s="45" t="str">
        <f t="shared" si="432"/>
        <v xml:space="preserve"> </v>
      </c>
      <c r="CY122" s="56">
        <f>SUM(CY123:CY130)</f>
        <v>0</v>
      </c>
      <c r="CZ122" s="56">
        <f>SUM(CZ123:CZ130)</f>
        <v>0</v>
      </c>
      <c r="DA122" s="56">
        <f>SUM(DA123:DA130)</f>
        <v>0</v>
      </c>
      <c r="DB122" s="23" t="str">
        <f t="shared" si="591"/>
        <v xml:space="preserve"> </v>
      </c>
      <c r="DC122" s="23" t="str">
        <f t="shared" si="407"/>
        <v xml:space="preserve"> </v>
      </c>
      <c r="DD122" s="56">
        <f>SUM(DD123:DD130)</f>
        <v>17835.169999999998</v>
      </c>
      <c r="DE122" s="56">
        <f>SUM(DE123:DE130)</f>
        <v>17835.169999999998</v>
      </c>
      <c r="DF122" s="56">
        <f>SUM(DF123:DF130)</f>
        <v>0</v>
      </c>
      <c r="DG122" s="23">
        <f t="shared" si="592"/>
        <v>1</v>
      </c>
      <c r="DH122" s="23"/>
      <c r="DI122" s="56">
        <f>SUM(DI123:DI130)</f>
        <v>0</v>
      </c>
      <c r="DJ122" s="56">
        <f>SUM(DJ123:DJ130)</f>
        <v>19456.919999999998</v>
      </c>
      <c r="DK122" s="23" t="str">
        <f t="shared" ref="DK122:DK128" si="696">IF(DI122=0," ",IF(DI122/DJ122*100&gt;200,"св.200",DI122/DJ122))</f>
        <v xml:space="preserve"> </v>
      </c>
      <c r="DL122" s="56">
        <f>SUM(DL123:DL130)</f>
        <v>0</v>
      </c>
      <c r="DM122" s="56">
        <f>SUM(DM123:DM130)</f>
        <v>0</v>
      </c>
      <c r="DN122" s="56">
        <f>SUM(DN123:DN130)</f>
        <v>0</v>
      </c>
      <c r="DO122" s="23" t="str">
        <f t="shared" si="593"/>
        <v xml:space="preserve"> </v>
      </c>
      <c r="DP122" s="23" t="str">
        <f t="shared" ref="DP122:DP131" si="697">IF(DM122=0," ",IF(DM122/DN122*100&gt;200,"св.200",DM122/DN122))</f>
        <v xml:space="preserve"> </v>
      </c>
      <c r="DQ122" s="56">
        <f>SUM(DQ123:DQ130)</f>
        <v>0</v>
      </c>
      <c r="DR122" s="56">
        <f>SUM(DR123:DR130)</f>
        <v>0</v>
      </c>
      <c r="DS122" s="56">
        <f>SUM(DS123:DS130)</f>
        <v>0</v>
      </c>
      <c r="DT122" s="23" t="str">
        <f t="shared" si="537"/>
        <v xml:space="preserve"> </v>
      </c>
      <c r="DU122" s="23" t="str">
        <f t="shared" ref="DU122:DU130" si="698">IF(DR122=0," ",IF(DR122/DS122*100&gt;200,"св.200",DR122/DS122))</f>
        <v xml:space="preserve"> </v>
      </c>
    </row>
    <row r="123" spans="1:125" s="16" customFormat="1" ht="15.75" hidden="1" customHeight="1" outlineLevel="1">
      <c r="A123" s="15">
        <v>99</v>
      </c>
      <c r="B123" s="8" t="s">
        <v>72</v>
      </c>
      <c r="C123" s="24">
        <f t="shared" ref="C123:C130" si="699">H123+AQ123</f>
        <v>8710395.8200000003</v>
      </c>
      <c r="D123" s="24">
        <f t="shared" ref="D123:D130" si="700">I123+AR123</f>
        <v>1934708.86</v>
      </c>
      <c r="E123" s="24">
        <f t="shared" ref="E123:E130" si="701">J123+AS123</f>
        <v>1839982.62</v>
      </c>
      <c r="F123" s="25">
        <f t="shared" si="626"/>
        <v>0.22211491876841022</v>
      </c>
      <c r="G123" s="25">
        <f t="shared" si="627"/>
        <v>1.051482138456286</v>
      </c>
      <c r="H123" s="14">
        <f t="shared" ref="H123:J130" si="702">W123++AG123+M123+AB123+AL123+R123</f>
        <v>8436165</v>
      </c>
      <c r="I123" s="21">
        <f t="shared" si="702"/>
        <v>1888612.4300000002</v>
      </c>
      <c r="J123" s="14">
        <f t="shared" si="702"/>
        <v>1777782.58</v>
      </c>
      <c r="K123" s="25">
        <f t="shared" si="583"/>
        <v>0.2238709686214056</v>
      </c>
      <c r="L123" s="25">
        <f t="shared" si="375"/>
        <v>1.0623416222246931</v>
      </c>
      <c r="M123" s="33">
        <v>5073275</v>
      </c>
      <c r="N123" s="33">
        <v>1111634.03</v>
      </c>
      <c r="O123" s="33">
        <v>1096999.17</v>
      </c>
      <c r="P123" s="25">
        <f t="shared" si="584"/>
        <v>0.21911566591600101</v>
      </c>
      <c r="Q123" s="25">
        <f t="shared" si="377"/>
        <v>1.0133408122815628</v>
      </c>
      <c r="R123" s="33">
        <v>1762190</v>
      </c>
      <c r="S123" s="33">
        <v>454470.76</v>
      </c>
      <c r="T123" s="33">
        <v>373288.51</v>
      </c>
      <c r="U123" s="25">
        <f t="shared" si="585"/>
        <v>0.2579011116848921</v>
      </c>
      <c r="V123" s="25">
        <f t="shared" si="379"/>
        <v>1.2174785663775185</v>
      </c>
      <c r="W123" s="33">
        <v>375000</v>
      </c>
      <c r="X123" s="33">
        <v>59020</v>
      </c>
      <c r="Y123" s="33">
        <v>65456.56</v>
      </c>
      <c r="Z123" s="25">
        <f>IF(X123&lt;=0," ",IF(W123&lt;=0," ",IF(X123/W123*100&gt;200,"СВ.200",X123/W123)))</f>
        <v>0.15738666666666667</v>
      </c>
      <c r="AA123" s="25">
        <f t="shared" si="381"/>
        <v>0.90166669314733316</v>
      </c>
      <c r="AB123" s="33">
        <v>70200</v>
      </c>
      <c r="AC123" s="33">
        <v>41651.760000000002</v>
      </c>
      <c r="AD123" s="33">
        <v>6342.84</v>
      </c>
      <c r="AE123" s="25">
        <f t="shared" si="586"/>
        <v>0.59332991452991457</v>
      </c>
      <c r="AF123" s="25" t="str">
        <f t="shared" si="383"/>
        <v>св.200</v>
      </c>
      <c r="AG123" s="33">
        <v>1145000</v>
      </c>
      <c r="AH123" s="33">
        <v>221435.88</v>
      </c>
      <c r="AI123" s="33">
        <v>235095.5</v>
      </c>
      <c r="AJ123" s="25">
        <f t="shared" si="587"/>
        <v>0.19339378165938864</v>
      </c>
      <c r="AK123" s="25">
        <f t="shared" si="385"/>
        <v>0.94189756928567325</v>
      </c>
      <c r="AL123" s="33">
        <v>10500</v>
      </c>
      <c r="AM123" s="33">
        <v>400</v>
      </c>
      <c r="AN123" s="33">
        <v>600</v>
      </c>
      <c r="AO123" s="25">
        <f t="shared" si="688"/>
        <v>3.8095238095238099E-2</v>
      </c>
      <c r="AP123" s="25">
        <f t="shared" si="386"/>
        <v>0.66666666666666663</v>
      </c>
      <c r="AQ123" s="53">
        <f t="shared" ref="AQ123:AQ130" si="703">AV123+BA123+BF123+BK123+BP123+BU123+BZ123+CE123+CY123+DD123+DL123+CT123+DQ123</f>
        <v>274230.82</v>
      </c>
      <c r="AR123" s="53">
        <f t="shared" ref="AR123:AR130" si="704">AW123+BB123+BG123+BL123+BQ123+BV123+CA123+CF123+CZ123+DE123+DM123+CU123+DI123+DR123</f>
        <v>46096.43</v>
      </c>
      <c r="AS123" s="53">
        <f t="shared" ref="AS123:AS130" si="705">AX123+BC123+BH123+BM123+BR123+BW123+CB123+CG123+DA123+DF123+DN123+CV123+DJ123</f>
        <v>62200.039999999994</v>
      </c>
      <c r="AT123" s="25">
        <f t="shared" si="421"/>
        <v>0.16809354251283645</v>
      </c>
      <c r="AU123" s="25">
        <f t="shared" si="436"/>
        <v>0.7410996841802675</v>
      </c>
      <c r="AV123" s="33">
        <v>30000</v>
      </c>
      <c r="AW123" s="33">
        <v>12120.38</v>
      </c>
      <c r="AX123" s="33">
        <v>7556.26</v>
      </c>
      <c r="AY123" s="25">
        <f t="shared" si="588"/>
        <v>0.40401266666666663</v>
      </c>
      <c r="AZ123" s="25">
        <f t="shared" si="389"/>
        <v>1.6040183900501039</v>
      </c>
      <c r="BA123" s="33">
        <v>90000</v>
      </c>
      <c r="BB123" s="33"/>
      <c r="BC123" s="33">
        <v>1000</v>
      </c>
      <c r="BD123" s="25" t="str">
        <f t="shared" si="390"/>
        <v xml:space="preserve"> </v>
      </c>
      <c r="BE123" s="25">
        <f t="shared" si="391"/>
        <v>0</v>
      </c>
      <c r="BF123" s="33">
        <v>19852</v>
      </c>
      <c r="BG123" s="33">
        <v>3308.66</v>
      </c>
      <c r="BH123" s="33">
        <v>4962.99</v>
      </c>
      <c r="BI123" s="25">
        <f t="shared" si="589"/>
        <v>0.16666633084827726</v>
      </c>
      <c r="BJ123" s="25">
        <f t="shared" si="393"/>
        <v>0.66666666666666663</v>
      </c>
      <c r="BK123" s="33"/>
      <c r="BL123" s="33"/>
      <c r="BM123" s="33"/>
      <c r="BN123" s="25" t="str">
        <f t="shared" si="674"/>
        <v xml:space="preserve"> </v>
      </c>
      <c r="BO123" s="25" t="str">
        <f t="shared" si="395"/>
        <v xml:space="preserve"> </v>
      </c>
      <c r="BP123" s="33">
        <v>70000</v>
      </c>
      <c r="BQ123" s="33">
        <v>21288.57</v>
      </c>
      <c r="BR123" s="33">
        <v>21896.59</v>
      </c>
      <c r="BS123" s="25">
        <f t="shared" si="590"/>
        <v>0.30412242857142857</v>
      </c>
      <c r="BT123" s="25">
        <f t="shared" si="397"/>
        <v>0.97223220601929339</v>
      </c>
      <c r="BU123" s="33">
        <v>2441.11</v>
      </c>
      <c r="BV123" s="33">
        <v>2441.11</v>
      </c>
      <c r="BW123" s="33"/>
      <c r="BX123" s="25">
        <f t="shared" ref="BX123:BX124" si="706">IF(BV123&lt;=0," ",IF(BU123&lt;=0," ",IF(BV123/BU123*100&gt;200,"СВ.200",BV123/BU123)))</f>
        <v>1</v>
      </c>
      <c r="BY123" s="25" t="str">
        <f t="shared" ref="BY123:BY124" si="707">IF(BW123=0," ",IF(BV123/BW123*100&gt;200,"св.200",BV123/BW123))</f>
        <v xml:space="preserve"> </v>
      </c>
      <c r="BZ123" s="33">
        <v>10000</v>
      </c>
      <c r="CA123" s="33"/>
      <c r="CB123" s="33"/>
      <c r="CC123" s="25" t="str">
        <f t="shared" si="644"/>
        <v xml:space="preserve"> </v>
      </c>
      <c r="CD123" s="25" t="str">
        <f t="shared" si="400"/>
        <v xml:space="preserve"> </v>
      </c>
      <c r="CE123" s="24">
        <f t="shared" ref="CE123:CG130" si="708">CJ123+CO123</f>
        <v>45000</v>
      </c>
      <c r="CF123" s="24">
        <f t="shared" si="708"/>
        <v>0</v>
      </c>
      <c r="CG123" s="24">
        <f t="shared" si="708"/>
        <v>12239.28</v>
      </c>
      <c r="CH123" s="35" t="str">
        <f t="shared" si="402"/>
        <v xml:space="preserve"> </v>
      </c>
      <c r="CI123" s="25">
        <f t="shared" si="429"/>
        <v>0</v>
      </c>
      <c r="CJ123" s="33">
        <v>40000</v>
      </c>
      <c r="CK123" s="33"/>
      <c r="CL123" s="33">
        <v>12239.28</v>
      </c>
      <c r="CM123" s="25" t="str">
        <f t="shared" si="403"/>
        <v xml:space="preserve"> </v>
      </c>
      <c r="CN123" s="25">
        <f t="shared" si="430"/>
        <v>0</v>
      </c>
      <c r="CO123" s="33">
        <v>5000</v>
      </c>
      <c r="CP123" s="33"/>
      <c r="CQ123" s="33"/>
      <c r="CR123" s="25" t="str">
        <f t="shared" si="404"/>
        <v xml:space="preserve"> </v>
      </c>
      <c r="CS123" s="25" t="str">
        <f t="shared" si="405"/>
        <v xml:space="preserve"> </v>
      </c>
      <c r="CT123" s="33"/>
      <c r="CU123" s="33"/>
      <c r="CV123" s="33"/>
      <c r="CW123" s="25" t="str">
        <f t="shared" si="431"/>
        <v xml:space="preserve"> </v>
      </c>
      <c r="CX123" s="25" t="str">
        <f t="shared" si="432"/>
        <v xml:space="preserve"> </v>
      </c>
      <c r="CY123" s="33"/>
      <c r="CZ123" s="33"/>
      <c r="DA123" s="33"/>
      <c r="DB123" s="25" t="str">
        <f t="shared" si="591"/>
        <v xml:space="preserve"> </v>
      </c>
      <c r="DC123" s="25" t="str">
        <f t="shared" si="407"/>
        <v xml:space="preserve"> </v>
      </c>
      <c r="DD123" s="33">
        <v>6937.71</v>
      </c>
      <c r="DE123" s="33">
        <v>6937.71</v>
      </c>
      <c r="DF123" s="33"/>
      <c r="DG123" s="25">
        <f t="shared" si="592"/>
        <v>1</v>
      </c>
      <c r="DH123" s="25" t="str">
        <f t="shared" si="409"/>
        <v xml:space="preserve"> </v>
      </c>
      <c r="DI123" s="33"/>
      <c r="DJ123" s="33">
        <v>14544.92</v>
      </c>
      <c r="DK123" s="25" t="str">
        <f t="shared" si="696"/>
        <v xml:space="preserve"> </v>
      </c>
      <c r="DL123" s="33"/>
      <c r="DM123" s="33"/>
      <c r="DN123" s="33"/>
      <c r="DO123" s="25" t="str">
        <f t="shared" si="593"/>
        <v xml:space="preserve"> </v>
      </c>
      <c r="DP123" s="25" t="str">
        <f t="shared" si="697"/>
        <v xml:space="preserve"> </v>
      </c>
      <c r="DQ123" s="33"/>
      <c r="DR123" s="33"/>
      <c r="DS123" s="33"/>
      <c r="DT123" s="25" t="str">
        <f t="shared" si="537"/>
        <v xml:space="preserve"> </v>
      </c>
      <c r="DU123" s="25" t="str">
        <f t="shared" si="698"/>
        <v xml:space="preserve"> </v>
      </c>
    </row>
    <row r="124" spans="1:125" s="16" customFormat="1" ht="15.75" hidden="1" customHeight="1" outlineLevel="1">
      <c r="A124" s="15">
        <f>A123+1</f>
        <v>100</v>
      </c>
      <c r="B124" s="8" t="s">
        <v>15</v>
      </c>
      <c r="C124" s="24">
        <f t="shared" si="699"/>
        <v>1300500</v>
      </c>
      <c r="D124" s="24">
        <f t="shared" si="700"/>
        <v>248009.94</v>
      </c>
      <c r="E124" s="24">
        <f t="shared" si="701"/>
        <v>346869.15</v>
      </c>
      <c r="F124" s="25">
        <f t="shared" si="626"/>
        <v>0.19070352941176472</v>
      </c>
      <c r="G124" s="25">
        <f t="shared" si="627"/>
        <v>0.71499566911614942</v>
      </c>
      <c r="H124" s="14">
        <f t="shared" si="702"/>
        <v>1290000</v>
      </c>
      <c r="I124" s="21">
        <f t="shared" si="702"/>
        <v>248009.94</v>
      </c>
      <c r="J124" s="14">
        <f t="shared" si="702"/>
        <v>346869.15</v>
      </c>
      <c r="K124" s="25">
        <f t="shared" si="583"/>
        <v>0.19225576744186046</v>
      </c>
      <c r="L124" s="25">
        <f t="shared" si="375"/>
        <v>0.71499566911614942</v>
      </c>
      <c r="M124" s="33">
        <v>300000</v>
      </c>
      <c r="N124" s="33">
        <v>75536.509999999995</v>
      </c>
      <c r="O124" s="33">
        <v>66652.06</v>
      </c>
      <c r="P124" s="25">
        <f t="shared" si="584"/>
        <v>0.25178836666666665</v>
      </c>
      <c r="Q124" s="25">
        <f t="shared" si="377"/>
        <v>1.133295955143772</v>
      </c>
      <c r="R124" s="33"/>
      <c r="S124" s="33"/>
      <c r="T124" s="33"/>
      <c r="U124" s="25" t="str">
        <f t="shared" si="585"/>
        <v xml:space="preserve"> </v>
      </c>
      <c r="V124" s="25" t="str">
        <f t="shared" ref="V124:V130" si="709">IF(S124=0," ",IF(S124/T124*100&gt;200,"св.200",S124/T124))</f>
        <v xml:space="preserve"> </v>
      </c>
      <c r="W124" s="33">
        <v>100000</v>
      </c>
      <c r="X124" s="33">
        <v>107199.9</v>
      </c>
      <c r="Y124" s="33">
        <v>64982.400000000001</v>
      </c>
      <c r="Z124" s="25">
        <f t="shared" ref="Z124:Z130" si="710">IF(X124&lt;=0," ",IF(W124&lt;=0," ",IF(X124/W124*100&gt;200,"СВ.200",X124/W124)))</f>
        <v>1.0719989999999999</v>
      </c>
      <c r="AA124" s="25">
        <f t="shared" ref="AA124:AA130" si="711">IF(Y124=0," ",IF(X124/Y124*100&gt;200,"св.200",X124/Y124))</f>
        <v>1.6496759122470084</v>
      </c>
      <c r="AB124" s="33">
        <v>100000</v>
      </c>
      <c r="AC124" s="33">
        <v>3724.43</v>
      </c>
      <c r="AD124" s="33">
        <v>6683.13</v>
      </c>
      <c r="AE124" s="25">
        <f t="shared" si="586"/>
        <v>3.7244300000000001E-2</v>
      </c>
      <c r="AF124" s="25">
        <f t="shared" si="383"/>
        <v>0.55728827660093394</v>
      </c>
      <c r="AG124" s="33">
        <v>790000</v>
      </c>
      <c r="AH124" s="33">
        <v>61549.1</v>
      </c>
      <c r="AI124" s="33">
        <v>208551.56</v>
      </c>
      <c r="AJ124" s="25">
        <f t="shared" si="587"/>
        <v>7.7910253164556964E-2</v>
      </c>
      <c r="AK124" s="25">
        <f t="shared" si="385"/>
        <v>0.29512653849244763</v>
      </c>
      <c r="AL124" s="33"/>
      <c r="AM124" s="33"/>
      <c r="AN124" s="33"/>
      <c r="AO124" s="25" t="str">
        <f t="shared" si="688"/>
        <v xml:space="preserve"> </v>
      </c>
      <c r="AP124" s="25" t="str">
        <f t="shared" si="386"/>
        <v xml:space="preserve"> </v>
      </c>
      <c r="AQ124" s="53">
        <f t="shared" si="703"/>
        <v>10500</v>
      </c>
      <c r="AR124" s="53">
        <f t="shared" si="704"/>
        <v>0</v>
      </c>
      <c r="AS124" s="53">
        <f t="shared" si="705"/>
        <v>0</v>
      </c>
      <c r="AT124" s="25" t="str">
        <f t="shared" ref="AT124:AT130" si="712">IF(AR124&lt;=0," ",IF(AQ124&lt;=0," ",IF(AR124/AQ124*100&gt;200,"СВ.200",AR124/AQ124)))</f>
        <v xml:space="preserve"> </v>
      </c>
      <c r="AU124" s="25" t="str">
        <f t="shared" ref="AU124:AU130" si="713">IF(AS124=0," ",IF(AR124/AS124*100&gt;200,"св.200",AR124/AS124))</f>
        <v xml:space="preserve"> </v>
      </c>
      <c r="AV124" s="33"/>
      <c r="AW124" s="33"/>
      <c r="AX124" s="33"/>
      <c r="AY124" s="25" t="str">
        <f t="shared" si="588"/>
        <v xml:space="preserve"> </v>
      </c>
      <c r="AZ124" s="25" t="str">
        <f t="shared" si="389"/>
        <v xml:space="preserve"> </v>
      </c>
      <c r="BA124" s="33">
        <v>10500</v>
      </c>
      <c r="BB124" s="33"/>
      <c r="BC124" s="33"/>
      <c r="BD124" s="25" t="str">
        <f t="shared" si="390"/>
        <v xml:space="preserve"> </v>
      </c>
      <c r="BE124" s="25" t="str">
        <f t="shared" si="391"/>
        <v xml:space="preserve"> </v>
      </c>
      <c r="BF124" s="33"/>
      <c r="BG124" s="33"/>
      <c r="BH124" s="33"/>
      <c r="BI124" s="25" t="str">
        <f t="shared" si="589"/>
        <v xml:space="preserve"> </v>
      </c>
      <c r="BJ124" s="25" t="str">
        <f>IF(BG124=0," ",IF(BG124/BH124*100&gt;200,"св.200",BG124/BH124))</f>
        <v xml:space="preserve"> </v>
      </c>
      <c r="BK124" s="33"/>
      <c r="BL124" s="33"/>
      <c r="BM124" s="33"/>
      <c r="BN124" s="25" t="str">
        <f t="shared" si="674"/>
        <v xml:space="preserve"> </v>
      </c>
      <c r="BO124" s="25" t="str">
        <f t="shared" si="395"/>
        <v xml:space="preserve"> </v>
      </c>
      <c r="BP124" s="33"/>
      <c r="BQ124" s="33"/>
      <c r="BR124" s="33"/>
      <c r="BS124" s="25" t="str">
        <f t="shared" ref="BS124:BS130" si="714">IF(BQ124&lt;=0," ",IF(BP124&lt;=0," ",IF(BQ124/BP124*100&gt;200,"СВ.200",BQ124/BP124)))</f>
        <v xml:space="preserve"> </v>
      </c>
      <c r="BT124" s="25" t="str">
        <f t="shared" ref="BT124:BT130" si="715">IF(BR124=0," ",IF(BQ124/BR124*100&gt;200,"св.200",BQ124/BR124))</f>
        <v xml:space="preserve"> </v>
      </c>
      <c r="BU124" s="33"/>
      <c r="BV124" s="33"/>
      <c r="BW124" s="33"/>
      <c r="BX124" s="25" t="str">
        <f t="shared" si="706"/>
        <v xml:space="preserve"> </v>
      </c>
      <c r="BY124" s="25" t="str">
        <f t="shared" si="707"/>
        <v xml:space="preserve"> </v>
      </c>
      <c r="BZ124" s="33"/>
      <c r="CA124" s="33"/>
      <c r="CB124" s="33"/>
      <c r="CC124" s="25" t="str">
        <f t="shared" si="644"/>
        <v xml:space="preserve"> </v>
      </c>
      <c r="CD124" s="25" t="str">
        <f t="shared" si="400"/>
        <v xml:space="preserve"> </v>
      </c>
      <c r="CE124" s="24">
        <f t="shared" si="708"/>
        <v>0</v>
      </c>
      <c r="CF124" s="24">
        <f t="shared" si="708"/>
        <v>0</v>
      </c>
      <c r="CG124" s="24">
        <f t="shared" si="708"/>
        <v>0</v>
      </c>
      <c r="CH124" s="35" t="str">
        <f t="shared" si="402"/>
        <v xml:space="preserve"> </v>
      </c>
      <c r="CI124" s="25" t="str">
        <f>IF(CF124=0," ",IF(CF124/CG124*100&gt;200,"св.200",CF124/CG124))</f>
        <v xml:space="preserve"> </v>
      </c>
      <c r="CJ124" s="33"/>
      <c r="CK124" s="33"/>
      <c r="CL124" s="33"/>
      <c r="CM124" s="25" t="str">
        <f t="shared" si="403"/>
        <v xml:space="preserve"> </v>
      </c>
      <c r="CN124" s="25" t="str">
        <f t="shared" si="430"/>
        <v xml:space="preserve"> </v>
      </c>
      <c r="CO124" s="33"/>
      <c r="CP124" s="33"/>
      <c r="CQ124" s="33"/>
      <c r="CR124" s="25" t="str">
        <f t="shared" si="404"/>
        <v xml:space="preserve"> </v>
      </c>
      <c r="CS124" s="25" t="str">
        <f>IF(CP124=0," ",IF(CP124/CQ124*100&gt;200,"св.200",CP124/CQ124))</f>
        <v xml:space="preserve"> </v>
      </c>
      <c r="CT124" s="33"/>
      <c r="CU124" s="33"/>
      <c r="CV124" s="33"/>
      <c r="CW124" s="25" t="str">
        <f t="shared" si="431"/>
        <v xml:space="preserve"> </v>
      </c>
      <c r="CX124" s="25" t="str">
        <f t="shared" si="432"/>
        <v xml:space="preserve"> </v>
      </c>
      <c r="CY124" s="33"/>
      <c r="CZ124" s="33"/>
      <c r="DA124" s="33"/>
      <c r="DB124" s="25" t="str">
        <f t="shared" si="591"/>
        <v xml:space="preserve"> </v>
      </c>
      <c r="DC124" s="25" t="str">
        <f t="shared" si="407"/>
        <v xml:space="preserve"> </v>
      </c>
      <c r="DD124" s="33"/>
      <c r="DE124" s="33"/>
      <c r="DF124" s="33"/>
      <c r="DG124" s="25" t="str">
        <f t="shared" si="592"/>
        <v xml:space="preserve"> </v>
      </c>
      <c r="DH124" s="25" t="str">
        <f t="shared" si="409"/>
        <v xml:space="preserve"> </v>
      </c>
      <c r="DI124" s="33"/>
      <c r="DJ124" s="33"/>
      <c r="DK124" s="25" t="str">
        <f t="shared" si="696"/>
        <v xml:space="preserve"> </v>
      </c>
      <c r="DL124" s="33"/>
      <c r="DM124" s="33"/>
      <c r="DN124" s="33"/>
      <c r="DO124" s="25" t="str">
        <f t="shared" si="593"/>
        <v xml:space="preserve"> </v>
      </c>
      <c r="DP124" s="25" t="str">
        <f t="shared" si="697"/>
        <v xml:space="preserve"> </v>
      </c>
      <c r="DQ124" s="33"/>
      <c r="DR124" s="33"/>
      <c r="DS124" s="33"/>
      <c r="DT124" s="25" t="str">
        <f t="shared" si="537"/>
        <v xml:space="preserve"> </v>
      </c>
      <c r="DU124" s="25" t="str">
        <f t="shared" si="698"/>
        <v xml:space="preserve"> </v>
      </c>
    </row>
    <row r="125" spans="1:125" s="16" customFormat="1" ht="15.75" hidden="1" customHeight="1" outlineLevel="1">
      <c r="A125" s="15">
        <f t="shared" ref="A125:A130" si="716">A124+1</f>
        <v>101</v>
      </c>
      <c r="B125" s="8" t="s">
        <v>41</v>
      </c>
      <c r="C125" s="24">
        <f t="shared" si="699"/>
        <v>1589085</v>
      </c>
      <c r="D125" s="24">
        <f t="shared" si="700"/>
        <v>621925.69000000006</v>
      </c>
      <c r="E125" s="24">
        <f t="shared" si="701"/>
        <v>452068.82</v>
      </c>
      <c r="F125" s="25">
        <f t="shared" si="626"/>
        <v>0.3913734570523289</v>
      </c>
      <c r="G125" s="25">
        <f t="shared" si="627"/>
        <v>1.3757323276575457</v>
      </c>
      <c r="H125" s="14">
        <f t="shared" si="702"/>
        <v>1569085</v>
      </c>
      <c r="I125" s="21">
        <f t="shared" si="702"/>
        <v>601860.04</v>
      </c>
      <c r="J125" s="14">
        <f t="shared" si="702"/>
        <v>423964.82</v>
      </c>
      <c r="K125" s="25">
        <f t="shared" si="583"/>
        <v>0.38357389179043838</v>
      </c>
      <c r="L125" s="25">
        <f t="shared" si="375"/>
        <v>1.4195990129558391</v>
      </c>
      <c r="M125" s="33">
        <v>437185</v>
      </c>
      <c r="N125" s="33">
        <v>99306.65</v>
      </c>
      <c r="O125" s="33">
        <v>99058.74</v>
      </c>
      <c r="P125" s="25">
        <f t="shared" si="584"/>
        <v>0.22715017669865159</v>
      </c>
      <c r="Q125" s="25">
        <f t="shared" si="377"/>
        <v>1.0025026565046153</v>
      </c>
      <c r="R125" s="33"/>
      <c r="S125" s="33"/>
      <c r="T125" s="33"/>
      <c r="U125" s="25" t="str">
        <f t="shared" si="585"/>
        <v xml:space="preserve"> </v>
      </c>
      <c r="V125" s="25" t="str">
        <f t="shared" si="709"/>
        <v xml:space="preserve"> </v>
      </c>
      <c r="W125" s="33">
        <v>3900</v>
      </c>
      <c r="X125" s="33">
        <v>91820.4</v>
      </c>
      <c r="Y125" s="33"/>
      <c r="Z125" s="25" t="str">
        <f t="shared" si="710"/>
        <v>СВ.200</v>
      </c>
      <c r="AA125" s="25" t="str">
        <f t="shared" si="711"/>
        <v xml:space="preserve"> </v>
      </c>
      <c r="AB125" s="33">
        <v>84000</v>
      </c>
      <c r="AC125" s="33">
        <v>14137.64</v>
      </c>
      <c r="AD125" s="33">
        <v>932.55</v>
      </c>
      <c r="AE125" s="25">
        <f t="shared" si="586"/>
        <v>0.16830523809523809</v>
      </c>
      <c r="AF125" s="25" t="str">
        <f t="shared" si="383"/>
        <v>св.200</v>
      </c>
      <c r="AG125" s="33">
        <v>1019000</v>
      </c>
      <c r="AH125" s="33">
        <v>394995.35</v>
      </c>
      <c r="AI125" s="33">
        <v>320873.53000000003</v>
      </c>
      <c r="AJ125" s="25">
        <f t="shared" si="587"/>
        <v>0.38763037291462216</v>
      </c>
      <c r="AK125" s="25">
        <f t="shared" si="385"/>
        <v>1.2310001077371511</v>
      </c>
      <c r="AL125" s="33">
        <v>25000</v>
      </c>
      <c r="AM125" s="33">
        <v>1600</v>
      </c>
      <c r="AN125" s="33">
        <v>3100</v>
      </c>
      <c r="AO125" s="25">
        <f t="shared" si="688"/>
        <v>6.4000000000000001E-2</v>
      </c>
      <c r="AP125" s="25">
        <f t="shared" si="386"/>
        <v>0.5161290322580645</v>
      </c>
      <c r="AQ125" s="53">
        <f t="shared" si="703"/>
        <v>20000</v>
      </c>
      <c r="AR125" s="53">
        <f t="shared" si="704"/>
        <v>20065.650000000001</v>
      </c>
      <c r="AS125" s="53">
        <f t="shared" si="705"/>
        <v>28104</v>
      </c>
      <c r="AT125" s="25">
        <f t="shared" si="712"/>
        <v>1.0032825000000001</v>
      </c>
      <c r="AU125" s="25">
        <f t="shared" si="713"/>
        <v>0.71397843723313414</v>
      </c>
      <c r="AV125" s="33"/>
      <c r="AW125" s="33"/>
      <c r="AX125" s="33"/>
      <c r="AY125" s="25" t="str">
        <f t="shared" si="588"/>
        <v xml:space="preserve"> </v>
      </c>
      <c r="AZ125" s="25" t="str">
        <f t="shared" si="389"/>
        <v xml:space="preserve"> </v>
      </c>
      <c r="BA125" s="33"/>
      <c r="BB125" s="33"/>
      <c r="BC125" s="33"/>
      <c r="BD125" s="25" t="str">
        <f t="shared" si="390"/>
        <v xml:space="preserve"> </v>
      </c>
      <c r="BE125" s="25" t="str">
        <f t="shared" si="391"/>
        <v xml:space="preserve"> </v>
      </c>
      <c r="BF125" s="33"/>
      <c r="BG125" s="33"/>
      <c r="BH125" s="33"/>
      <c r="BI125" s="25" t="str">
        <f t="shared" si="589"/>
        <v xml:space="preserve"> </v>
      </c>
      <c r="BJ125" s="25" t="str">
        <f t="shared" si="393"/>
        <v xml:space="preserve"> </v>
      </c>
      <c r="BK125" s="33"/>
      <c r="BL125" s="33"/>
      <c r="BM125" s="33"/>
      <c r="BN125" s="25" t="str">
        <f t="shared" si="674"/>
        <v xml:space="preserve"> </v>
      </c>
      <c r="BO125" s="25" t="str">
        <f t="shared" si="395"/>
        <v xml:space="preserve"> </v>
      </c>
      <c r="BP125" s="33"/>
      <c r="BQ125" s="33"/>
      <c r="BR125" s="33"/>
      <c r="BS125" s="25" t="str">
        <f t="shared" si="714"/>
        <v xml:space="preserve"> </v>
      </c>
      <c r="BT125" s="25" t="str">
        <f t="shared" si="715"/>
        <v xml:space="preserve"> </v>
      </c>
      <c r="BU125" s="33">
        <v>20000</v>
      </c>
      <c r="BV125" s="33">
        <v>20065.650000000001</v>
      </c>
      <c r="BW125" s="33">
        <v>28104</v>
      </c>
      <c r="BX125" s="25">
        <f t="shared" si="694"/>
        <v>1.0032825000000001</v>
      </c>
      <c r="BY125" s="25">
        <f t="shared" si="399"/>
        <v>0.71397843723313414</v>
      </c>
      <c r="BZ125" s="33"/>
      <c r="CA125" s="33"/>
      <c r="CB125" s="33"/>
      <c r="CC125" s="25" t="str">
        <f t="shared" si="644"/>
        <v xml:space="preserve"> </v>
      </c>
      <c r="CD125" s="25" t="str">
        <f t="shared" si="400"/>
        <v xml:space="preserve"> </v>
      </c>
      <c r="CE125" s="24">
        <f t="shared" si="708"/>
        <v>0</v>
      </c>
      <c r="CF125" s="24">
        <f t="shared" si="708"/>
        <v>0</v>
      </c>
      <c r="CG125" s="24">
        <f t="shared" si="708"/>
        <v>0</v>
      </c>
      <c r="CH125" s="35" t="str">
        <f t="shared" si="402"/>
        <v xml:space="preserve"> </v>
      </c>
      <c r="CI125" s="25" t="str">
        <f t="shared" si="429"/>
        <v xml:space="preserve"> </v>
      </c>
      <c r="CJ125" s="33"/>
      <c r="CK125" s="33"/>
      <c r="CL125" s="33"/>
      <c r="CM125" s="25" t="str">
        <f t="shared" si="403"/>
        <v xml:space="preserve"> </v>
      </c>
      <c r="CN125" s="25" t="str">
        <f t="shared" si="430"/>
        <v xml:space="preserve"> </v>
      </c>
      <c r="CO125" s="33"/>
      <c r="CP125" s="33"/>
      <c r="CQ125" s="33"/>
      <c r="CR125" s="25" t="str">
        <f t="shared" si="404"/>
        <v xml:space="preserve"> </v>
      </c>
      <c r="CS125" s="25" t="str">
        <f t="shared" si="405"/>
        <v xml:space="preserve"> </v>
      </c>
      <c r="CT125" s="33"/>
      <c r="CU125" s="33"/>
      <c r="CV125" s="33"/>
      <c r="CW125" s="25" t="str">
        <f t="shared" si="431"/>
        <v xml:space="preserve"> </v>
      </c>
      <c r="CX125" s="25" t="str">
        <f t="shared" si="432"/>
        <v xml:space="preserve"> </v>
      </c>
      <c r="CY125" s="33"/>
      <c r="CZ125" s="33"/>
      <c r="DA125" s="33"/>
      <c r="DB125" s="25" t="str">
        <f t="shared" si="591"/>
        <v xml:space="preserve"> </v>
      </c>
      <c r="DC125" s="25" t="str">
        <f t="shared" si="407"/>
        <v xml:space="preserve"> </v>
      </c>
      <c r="DD125" s="33"/>
      <c r="DE125" s="33"/>
      <c r="DF125" s="33"/>
      <c r="DG125" s="25" t="str">
        <f t="shared" si="592"/>
        <v xml:space="preserve"> </v>
      </c>
      <c r="DH125" s="25" t="str">
        <f t="shared" si="409"/>
        <v xml:space="preserve"> </v>
      </c>
      <c r="DI125" s="33"/>
      <c r="DJ125" s="33"/>
      <c r="DK125" s="25" t="str">
        <f t="shared" si="696"/>
        <v xml:space="preserve"> </v>
      </c>
      <c r="DL125" s="33"/>
      <c r="DM125" s="33"/>
      <c r="DN125" s="33"/>
      <c r="DO125" s="25" t="str">
        <f t="shared" si="593"/>
        <v xml:space="preserve"> </v>
      </c>
      <c r="DP125" s="25" t="str">
        <f t="shared" si="697"/>
        <v xml:space="preserve"> </v>
      </c>
      <c r="DQ125" s="33"/>
      <c r="DR125" s="33"/>
      <c r="DS125" s="33"/>
      <c r="DT125" s="25" t="str">
        <f t="shared" si="537"/>
        <v xml:space="preserve"> </v>
      </c>
      <c r="DU125" s="25" t="str">
        <f t="shared" si="698"/>
        <v xml:space="preserve"> </v>
      </c>
    </row>
    <row r="126" spans="1:125" s="16" customFormat="1" ht="15.75" hidden="1" customHeight="1" outlineLevel="1">
      <c r="A126" s="15">
        <f t="shared" si="716"/>
        <v>102</v>
      </c>
      <c r="B126" s="8" t="s">
        <v>105</v>
      </c>
      <c r="C126" s="24">
        <f t="shared" si="699"/>
        <v>1414500</v>
      </c>
      <c r="D126" s="24">
        <f t="shared" si="700"/>
        <v>205799.31</v>
      </c>
      <c r="E126" s="24">
        <f t="shared" si="701"/>
        <v>197050.3</v>
      </c>
      <c r="F126" s="25">
        <f t="shared" si="626"/>
        <v>0.14549261930010604</v>
      </c>
      <c r="G126" s="25">
        <f t="shared" si="627"/>
        <v>1.0443998816545828</v>
      </c>
      <c r="H126" s="14">
        <f t="shared" si="702"/>
        <v>1327000</v>
      </c>
      <c r="I126" s="21">
        <f t="shared" si="702"/>
        <v>171157.38999999998</v>
      </c>
      <c r="J126" s="14">
        <f t="shared" si="702"/>
        <v>196887.94</v>
      </c>
      <c r="K126" s="25">
        <f t="shared" si="583"/>
        <v>0.12898070082893745</v>
      </c>
      <c r="L126" s="25">
        <f t="shared" si="375"/>
        <v>0.86931373247137422</v>
      </c>
      <c r="M126" s="33">
        <v>187000</v>
      </c>
      <c r="N126" s="33">
        <v>59359.28</v>
      </c>
      <c r="O126" s="33">
        <v>47157.440000000002</v>
      </c>
      <c r="P126" s="25">
        <f t="shared" si="584"/>
        <v>0.31742930481283421</v>
      </c>
      <c r="Q126" s="25">
        <f t="shared" si="377"/>
        <v>1.258746870059104</v>
      </c>
      <c r="R126" s="33"/>
      <c r="S126" s="33"/>
      <c r="T126" s="33"/>
      <c r="U126" s="25" t="str">
        <f t="shared" si="585"/>
        <v xml:space="preserve"> </v>
      </c>
      <c r="V126" s="25" t="str">
        <f t="shared" si="709"/>
        <v xml:space="preserve"> </v>
      </c>
      <c r="W126" s="33">
        <v>10000</v>
      </c>
      <c r="X126" s="33">
        <v>16225.22</v>
      </c>
      <c r="Y126" s="33">
        <v>33669.599999999999</v>
      </c>
      <c r="Z126" s="25">
        <f t="shared" si="710"/>
        <v>1.622522</v>
      </c>
      <c r="AA126" s="25">
        <f t="shared" si="711"/>
        <v>0.48189524081070162</v>
      </c>
      <c r="AB126" s="33">
        <v>90000</v>
      </c>
      <c r="AC126" s="33">
        <v>3022.97</v>
      </c>
      <c r="AD126" s="33">
        <v>3231.56</v>
      </c>
      <c r="AE126" s="25">
        <f t="shared" si="586"/>
        <v>3.3588555555555552E-2</v>
      </c>
      <c r="AF126" s="25">
        <f t="shared" si="383"/>
        <v>0.93545222740719647</v>
      </c>
      <c r="AG126" s="33">
        <v>1030000</v>
      </c>
      <c r="AH126" s="33">
        <v>91749.92</v>
      </c>
      <c r="AI126" s="33">
        <v>110429.34</v>
      </c>
      <c r="AJ126" s="25">
        <f t="shared" si="587"/>
        <v>8.9077592233009706E-2</v>
      </c>
      <c r="AK126" s="25">
        <f t="shared" si="385"/>
        <v>0.8308473092386498</v>
      </c>
      <c r="AL126" s="33">
        <v>10000</v>
      </c>
      <c r="AM126" s="33">
        <v>800</v>
      </c>
      <c r="AN126" s="33">
        <v>2400</v>
      </c>
      <c r="AO126" s="25">
        <f t="shared" si="688"/>
        <v>0.08</v>
      </c>
      <c r="AP126" s="25">
        <f t="shared" si="386"/>
        <v>0.33333333333333331</v>
      </c>
      <c r="AQ126" s="53">
        <f t="shared" si="703"/>
        <v>87500</v>
      </c>
      <c r="AR126" s="53">
        <f t="shared" si="704"/>
        <v>34641.919999999998</v>
      </c>
      <c r="AS126" s="53">
        <f t="shared" si="705"/>
        <v>162.36000000000001</v>
      </c>
      <c r="AT126" s="25">
        <f t="shared" si="712"/>
        <v>0.39590765714285714</v>
      </c>
      <c r="AU126" s="25" t="str">
        <f t="shared" si="713"/>
        <v>св.200</v>
      </c>
      <c r="AV126" s="33"/>
      <c r="AW126" s="33"/>
      <c r="AX126" s="33"/>
      <c r="AY126" s="25" t="str">
        <f t="shared" si="588"/>
        <v xml:space="preserve"> </v>
      </c>
      <c r="AZ126" s="25" t="str">
        <f t="shared" si="389"/>
        <v xml:space="preserve"> </v>
      </c>
      <c r="BA126" s="33">
        <v>52500</v>
      </c>
      <c r="BB126" s="33">
        <v>19793.59</v>
      </c>
      <c r="BC126" s="33">
        <v>162.36000000000001</v>
      </c>
      <c r="BD126" s="25">
        <f t="shared" si="390"/>
        <v>0.37702076190476191</v>
      </c>
      <c r="BE126" s="25" t="str">
        <f t="shared" si="391"/>
        <v>св.200</v>
      </c>
      <c r="BF126" s="33"/>
      <c r="BG126" s="33"/>
      <c r="BH126" s="33"/>
      <c r="BI126" s="25" t="str">
        <f t="shared" si="589"/>
        <v xml:space="preserve"> </v>
      </c>
      <c r="BJ126" s="25" t="str">
        <f t="shared" si="393"/>
        <v xml:space="preserve"> </v>
      </c>
      <c r="BK126" s="33"/>
      <c r="BL126" s="33"/>
      <c r="BM126" s="33"/>
      <c r="BN126" s="25" t="str">
        <f t="shared" si="674"/>
        <v xml:space="preserve"> </v>
      </c>
      <c r="BO126" s="25" t="str">
        <f t="shared" si="395"/>
        <v xml:space="preserve"> </v>
      </c>
      <c r="BP126" s="33"/>
      <c r="BQ126" s="33"/>
      <c r="BR126" s="33"/>
      <c r="BS126" s="25" t="str">
        <f t="shared" si="714"/>
        <v xml:space="preserve"> </v>
      </c>
      <c r="BT126" s="25" t="str">
        <f t="shared" si="715"/>
        <v xml:space="preserve"> </v>
      </c>
      <c r="BU126" s="33">
        <v>35000</v>
      </c>
      <c r="BV126" s="33">
        <v>14848.33</v>
      </c>
      <c r="BW126" s="33"/>
      <c r="BX126" s="25">
        <f t="shared" ref="BX126:BX130" si="717">IF(BV126&lt;=0," ",IF(BU126&lt;=0," ",IF(BV126/BU126*100&gt;200,"СВ.200",BV126/BU126)))</f>
        <v>0.424238</v>
      </c>
      <c r="BY126" s="25" t="str">
        <f t="shared" ref="BY126:BY130" si="718">IF(BW126=0," ",IF(BV126/BW126*100&gt;200,"св.200",BV126/BW126))</f>
        <v xml:space="preserve"> </v>
      </c>
      <c r="BZ126" s="33"/>
      <c r="CA126" s="33"/>
      <c r="CB126" s="33"/>
      <c r="CC126" s="25" t="str">
        <f t="shared" si="644"/>
        <v xml:space="preserve"> </v>
      </c>
      <c r="CD126" s="25" t="str">
        <f t="shared" si="400"/>
        <v xml:space="preserve"> </v>
      </c>
      <c r="CE126" s="24">
        <f t="shared" si="708"/>
        <v>0</v>
      </c>
      <c r="CF126" s="24">
        <f t="shared" si="708"/>
        <v>0</v>
      </c>
      <c r="CG126" s="24">
        <f t="shared" si="708"/>
        <v>0</v>
      </c>
      <c r="CH126" s="35" t="str">
        <f t="shared" si="402"/>
        <v xml:space="preserve"> </v>
      </c>
      <c r="CI126" s="25" t="str">
        <f t="shared" si="429"/>
        <v xml:space="preserve"> </v>
      </c>
      <c r="CJ126" s="33"/>
      <c r="CK126" s="33"/>
      <c r="CL126" s="33"/>
      <c r="CM126" s="25" t="str">
        <f t="shared" si="403"/>
        <v xml:space="preserve"> </v>
      </c>
      <c r="CN126" s="25" t="str">
        <f t="shared" si="430"/>
        <v xml:space="preserve"> </v>
      </c>
      <c r="CO126" s="33"/>
      <c r="CP126" s="33"/>
      <c r="CQ126" s="33"/>
      <c r="CR126" s="25" t="str">
        <f t="shared" si="404"/>
        <v xml:space="preserve"> </v>
      </c>
      <c r="CS126" s="25" t="str">
        <f t="shared" si="405"/>
        <v xml:space="preserve"> </v>
      </c>
      <c r="CT126" s="33"/>
      <c r="CU126" s="33"/>
      <c r="CV126" s="33"/>
      <c r="CW126" s="25" t="str">
        <f t="shared" si="431"/>
        <v xml:space="preserve"> </v>
      </c>
      <c r="CX126" s="25" t="str">
        <f t="shared" si="432"/>
        <v xml:space="preserve"> </v>
      </c>
      <c r="CY126" s="33"/>
      <c r="CZ126" s="33"/>
      <c r="DA126" s="33"/>
      <c r="DB126" s="25" t="str">
        <f t="shared" si="591"/>
        <v xml:space="preserve"> </v>
      </c>
      <c r="DC126" s="25" t="str">
        <f t="shared" si="407"/>
        <v xml:space="preserve"> </v>
      </c>
      <c r="DD126" s="33"/>
      <c r="DE126" s="33"/>
      <c r="DF126" s="33"/>
      <c r="DG126" s="25" t="str">
        <f t="shared" si="592"/>
        <v xml:space="preserve"> </v>
      </c>
      <c r="DH126" s="25" t="str">
        <f t="shared" si="409"/>
        <v xml:space="preserve"> </v>
      </c>
      <c r="DI126" s="33"/>
      <c r="DJ126" s="33"/>
      <c r="DK126" s="25" t="str">
        <f t="shared" si="696"/>
        <v xml:space="preserve"> </v>
      </c>
      <c r="DL126" s="33"/>
      <c r="DM126" s="33"/>
      <c r="DN126" s="33"/>
      <c r="DO126" s="25" t="str">
        <f t="shared" si="593"/>
        <v xml:space="preserve"> </v>
      </c>
      <c r="DP126" s="25" t="str">
        <f t="shared" si="697"/>
        <v xml:space="preserve"> </v>
      </c>
      <c r="DQ126" s="33"/>
      <c r="DR126" s="33"/>
      <c r="DS126" s="33"/>
      <c r="DT126" s="25" t="str">
        <f t="shared" si="537"/>
        <v xml:space="preserve"> </v>
      </c>
      <c r="DU126" s="25" t="str">
        <f t="shared" si="698"/>
        <v xml:space="preserve"> </v>
      </c>
    </row>
    <row r="127" spans="1:125" s="16" customFormat="1" ht="15.75" hidden="1" customHeight="1" outlineLevel="1">
      <c r="A127" s="15">
        <f t="shared" si="716"/>
        <v>103</v>
      </c>
      <c r="B127" s="8" t="s">
        <v>0</v>
      </c>
      <c r="C127" s="24">
        <f t="shared" si="699"/>
        <v>2151200</v>
      </c>
      <c r="D127" s="24">
        <f t="shared" si="700"/>
        <v>-325155.18999999994</v>
      </c>
      <c r="E127" s="24">
        <f t="shared" si="701"/>
        <v>320579.80000000005</v>
      </c>
      <c r="F127" s="25" t="str">
        <f t="shared" si="626"/>
        <v xml:space="preserve"> </v>
      </c>
      <c r="G127" s="25">
        <f t="shared" si="627"/>
        <v>-1.0142722342455759</v>
      </c>
      <c r="H127" s="14">
        <f t="shared" si="702"/>
        <v>1910000</v>
      </c>
      <c r="I127" s="21">
        <f t="shared" si="702"/>
        <v>-373747.33999999997</v>
      </c>
      <c r="J127" s="14">
        <f t="shared" si="702"/>
        <v>264728.08</v>
      </c>
      <c r="K127" s="25" t="str">
        <f t="shared" ref="K127:K143" si="719">IF(I127&lt;=0," ",IF(I127/H127*100&gt;200,"СВ.200",I127/H127))</f>
        <v xml:space="preserve"> </v>
      </c>
      <c r="L127" s="25">
        <f t="shared" si="375"/>
        <v>-1.4118160038028453</v>
      </c>
      <c r="M127" s="33">
        <v>400000</v>
      </c>
      <c r="N127" s="33">
        <v>79368.03</v>
      </c>
      <c r="O127" s="33">
        <v>77843.490000000005</v>
      </c>
      <c r="P127" s="25">
        <f t="shared" ref="P127:P143" si="720">IF(N127&lt;=0," ",IF(M127&lt;=0," ",IF(N127/M127*100&gt;200,"СВ.200",N127/M127)))</f>
        <v>0.198420075</v>
      </c>
      <c r="Q127" s="25">
        <f t="shared" si="377"/>
        <v>1.0195846820331411</v>
      </c>
      <c r="R127" s="33"/>
      <c r="S127" s="33"/>
      <c r="T127" s="33"/>
      <c r="U127" s="25" t="str">
        <f t="shared" ref="U127:U143" si="721">IF(S127&lt;=0," ",IF(R127&lt;=0," ",IF(S127/R127*100&gt;200,"СВ.200",S127/R127)))</f>
        <v xml:space="preserve"> </v>
      </c>
      <c r="V127" s="25" t="str">
        <f t="shared" si="709"/>
        <v xml:space="preserve"> </v>
      </c>
      <c r="W127" s="33"/>
      <c r="X127" s="33">
        <v>-6329.78</v>
      </c>
      <c r="Y127" s="33"/>
      <c r="Z127" s="25" t="str">
        <f t="shared" si="710"/>
        <v xml:space="preserve"> </v>
      </c>
      <c r="AA127" s="25" t="str">
        <f t="shared" si="711"/>
        <v xml:space="preserve"> </v>
      </c>
      <c r="AB127" s="33">
        <v>400000</v>
      </c>
      <c r="AC127" s="33">
        <v>27989.26</v>
      </c>
      <c r="AD127" s="33">
        <v>11690.74</v>
      </c>
      <c r="AE127" s="25">
        <f t="shared" ref="AE127:AE143" si="722">IF(AC127&lt;=0," ",IF(AB127&lt;=0," ",IF(AC127/AB127*100&gt;200,"СВ.200",AC127/AB127)))</f>
        <v>6.9973149999999998E-2</v>
      </c>
      <c r="AF127" s="25" t="str">
        <f t="shared" si="383"/>
        <v>св.200</v>
      </c>
      <c r="AG127" s="33">
        <v>1100000</v>
      </c>
      <c r="AH127" s="33">
        <v>-474974.85</v>
      </c>
      <c r="AI127" s="33">
        <v>172593.85</v>
      </c>
      <c r="AJ127" s="25" t="str">
        <f t="shared" ref="AJ127:AJ143" si="723">IF(AH127&lt;=0," ",IF(AG127&lt;=0," ",IF(AH127/AG127*100&gt;200,"СВ.200",AH127/AG127)))</f>
        <v xml:space="preserve"> </v>
      </c>
      <c r="AK127" s="25">
        <f t="shared" si="385"/>
        <v>-2.7519801545651825</v>
      </c>
      <c r="AL127" s="33">
        <v>10000</v>
      </c>
      <c r="AM127" s="33">
        <v>200</v>
      </c>
      <c r="AN127" s="33">
        <v>2600</v>
      </c>
      <c r="AO127" s="25">
        <f t="shared" si="688"/>
        <v>0.02</v>
      </c>
      <c r="AP127" s="25">
        <f t="shared" si="386"/>
        <v>7.6923076923076927E-2</v>
      </c>
      <c r="AQ127" s="53">
        <f t="shared" si="703"/>
        <v>241200</v>
      </c>
      <c r="AR127" s="53">
        <f t="shared" si="704"/>
        <v>48592.15</v>
      </c>
      <c r="AS127" s="53">
        <f t="shared" si="705"/>
        <v>55851.72</v>
      </c>
      <c r="AT127" s="25">
        <f t="shared" si="712"/>
        <v>0.20145999170812603</v>
      </c>
      <c r="AU127" s="25">
        <f t="shared" si="713"/>
        <v>0.87002065469067025</v>
      </c>
      <c r="AV127" s="33"/>
      <c r="AW127" s="33"/>
      <c r="AX127" s="33"/>
      <c r="AY127" s="25" t="str">
        <f t="shared" ref="AY127:AY143" si="724">IF(AW127&lt;=0," ",IF(AV127&lt;=0," ",IF(AW127/AV127*100&gt;200,"СВ.200",AW127/AV127)))</f>
        <v xml:space="preserve"> </v>
      </c>
      <c r="AZ127" s="25" t="str">
        <f t="shared" si="389"/>
        <v xml:space="preserve"> </v>
      </c>
      <c r="BA127" s="33"/>
      <c r="BB127" s="33"/>
      <c r="BC127" s="33"/>
      <c r="BD127" s="25" t="str">
        <f t="shared" si="390"/>
        <v xml:space="preserve"> </v>
      </c>
      <c r="BE127" s="25" t="str">
        <f t="shared" si="391"/>
        <v xml:space="preserve"> </v>
      </c>
      <c r="BF127" s="33">
        <v>141200</v>
      </c>
      <c r="BG127" s="33">
        <v>34500</v>
      </c>
      <c r="BH127" s="33">
        <v>32850</v>
      </c>
      <c r="BI127" s="25">
        <f t="shared" ref="BI127:BI143" si="725">IF(BG127&lt;=0," ",IF(BF127&lt;=0," ",IF(BG127/BF127*100&gt;200,"СВ.200",BG127/BF127)))</f>
        <v>0.24433427762039661</v>
      </c>
      <c r="BJ127" s="25">
        <f t="shared" si="393"/>
        <v>1.0502283105022832</v>
      </c>
      <c r="BK127" s="33"/>
      <c r="BL127" s="33"/>
      <c r="BM127" s="33"/>
      <c r="BN127" s="25" t="str">
        <f t="shared" si="674"/>
        <v xml:space="preserve"> </v>
      </c>
      <c r="BO127" s="25" t="str">
        <f t="shared" si="395"/>
        <v xml:space="preserve"> </v>
      </c>
      <c r="BP127" s="33"/>
      <c r="BQ127" s="33"/>
      <c r="BR127" s="33"/>
      <c r="BS127" s="25" t="str">
        <f t="shared" si="714"/>
        <v xml:space="preserve"> </v>
      </c>
      <c r="BT127" s="25" t="str">
        <f t="shared" si="715"/>
        <v xml:space="preserve"> </v>
      </c>
      <c r="BU127" s="33">
        <v>100000</v>
      </c>
      <c r="BV127" s="33">
        <v>14092.15</v>
      </c>
      <c r="BW127" s="33">
        <v>23001.72</v>
      </c>
      <c r="BX127" s="25">
        <f t="shared" si="717"/>
        <v>0.14092150000000001</v>
      </c>
      <c r="BY127" s="25">
        <f t="shared" si="718"/>
        <v>0.61265635787236772</v>
      </c>
      <c r="BZ127" s="33"/>
      <c r="CA127" s="33"/>
      <c r="CB127" s="33"/>
      <c r="CC127" s="25" t="str">
        <f t="shared" si="644"/>
        <v xml:space="preserve"> </v>
      </c>
      <c r="CD127" s="25" t="str">
        <f t="shared" si="400"/>
        <v xml:space="preserve"> </v>
      </c>
      <c r="CE127" s="24">
        <f t="shared" si="708"/>
        <v>0</v>
      </c>
      <c r="CF127" s="24">
        <f t="shared" si="708"/>
        <v>0</v>
      </c>
      <c r="CG127" s="24">
        <f t="shared" si="708"/>
        <v>0</v>
      </c>
      <c r="CH127" s="35" t="str">
        <f t="shared" si="402"/>
        <v xml:space="preserve"> </v>
      </c>
      <c r="CI127" s="25" t="str">
        <f t="shared" si="429"/>
        <v xml:space="preserve"> </v>
      </c>
      <c r="CJ127" s="33"/>
      <c r="CK127" s="33"/>
      <c r="CL127" s="33"/>
      <c r="CM127" s="25" t="str">
        <f t="shared" si="403"/>
        <v xml:space="preserve"> </v>
      </c>
      <c r="CN127" s="25" t="str">
        <f t="shared" si="430"/>
        <v xml:space="preserve"> </v>
      </c>
      <c r="CO127" s="33"/>
      <c r="CP127" s="33"/>
      <c r="CQ127" s="33"/>
      <c r="CR127" s="25" t="str">
        <f t="shared" si="404"/>
        <v xml:space="preserve"> </v>
      </c>
      <c r="CS127" s="25" t="str">
        <f t="shared" si="405"/>
        <v xml:space="preserve"> </v>
      </c>
      <c r="CT127" s="33"/>
      <c r="CU127" s="33"/>
      <c r="CV127" s="33"/>
      <c r="CW127" s="25" t="str">
        <f t="shared" si="431"/>
        <v xml:space="preserve"> </v>
      </c>
      <c r="CX127" s="25" t="str">
        <f t="shared" si="432"/>
        <v xml:space="preserve"> </v>
      </c>
      <c r="CY127" s="33"/>
      <c r="CZ127" s="33"/>
      <c r="DA127" s="33"/>
      <c r="DB127" s="25" t="str">
        <f t="shared" ref="DB127:DB143" si="726">IF(CZ127&lt;=0," ",IF(CY127&lt;=0," ",IF(CZ127/CY127*100&gt;200,"СВ.200",CZ127/CY127)))</f>
        <v xml:space="preserve"> </v>
      </c>
      <c r="DC127" s="25" t="str">
        <f t="shared" si="407"/>
        <v xml:space="preserve"> </v>
      </c>
      <c r="DD127" s="33"/>
      <c r="DE127" s="33"/>
      <c r="DF127" s="33"/>
      <c r="DG127" s="25" t="str">
        <f t="shared" ref="DG127:DG143" si="727">IF(DE127&lt;=0," ",IF(DD127&lt;=0," ",IF(DE127/DD127*100&gt;200,"СВ.200",DE127/DD127)))</f>
        <v xml:space="preserve"> </v>
      </c>
      <c r="DH127" s="25" t="str">
        <f t="shared" si="409"/>
        <v xml:space="preserve"> </v>
      </c>
      <c r="DI127" s="33"/>
      <c r="DJ127" s="33"/>
      <c r="DK127" s="25" t="str">
        <f t="shared" si="696"/>
        <v xml:space="preserve"> </v>
      </c>
      <c r="DL127" s="33"/>
      <c r="DM127" s="33"/>
      <c r="DN127" s="33"/>
      <c r="DO127" s="25" t="str">
        <f t="shared" ref="DO127:DO143" si="728">IF(DM127&lt;=0," ",IF(DL127&lt;=0," ",IF(DM127/DL127*100&gt;200,"СВ.200",DM127/DL127)))</f>
        <v xml:space="preserve"> </v>
      </c>
      <c r="DP127" s="25" t="str">
        <f t="shared" si="697"/>
        <v xml:space="preserve"> </v>
      </c>
      <c r="DQ127" s="33"/>
      <c r="DR127" s="33"/>
      <c r="DS127" s="33"/>
      <c r="DT127" s="25" t="str">
        <f t="shared" si="537"/>
        <v xml:space="preserve"> </v>
      </c>
      <c r="DU127" s="25" t="str">
        <f t="shared" si="698"/>
        <v xml:space="preserve"> </v>
      </c>
    </row>
    <row r="128" spans="1:125" s="16" customFormat="1" ht="15.75" hidden="1" customHeight="1" outlineLevel="1">
      <c r="A128" s="15">
        <f t="shared" si="716"/>
        <v>104</v>
      </c>
      <c r="B128" s="8" t="s">
        <v>92</v>
      </c>
      <c r="C128" s="24">
        <f t="shared" si="699"/>
        <v>5685643.75</v>
      </c>
      <c r="D128" s="24">
        <f t="shared" si="700"/>
        <v>356776.45</v>
      </c>
      <c r="E128" s="24">
        <f t="shared" si="701"/>
        <v>929363.53</v>
      </c>
      <c r="F128" s="25">
        <f t="shared" si="626"/>
        <v>6.2750405352076447E-2</v>
      </c>
      <c r="G128" s="25">
        <f t="shared" si="627"/>
        <v>0.38389331890396</v>
      </c>
      <c r="H128" s="14">
        <f t="shared" si="702"/>
        <v>4670000</v>
      </c>
      <c r="I128" s="21">
        <f t="shared" si="702"/>
        <v>345010.17</v>
      </c>
      <c r="J128" s="14">
        <f t="shared" si="702"/>
        <v>907197.83000000007</v>
      </c>
      <c r="K128" s="25">
        <f t="shared" si="719"/>
        <v>7.3877980728051393E-2</v>
      </c>
      <c r="L128" s="25">
        <f t="shared" ref="L128:L143" si="729">IF(J128=0," ",IF(I128/J128*100&gt;200,"св.200",I128/J128))</f>
        <v>0.38030312528415106</v>
      </c>
      <c r="M128" s="33">
        <v>1017000</v>
      </c>
      <c r="N128" s="33">
        <v>228415.23</v>
      </c>
      <c r="O128" s="33">
        <v>219365.3</v>
      </c>
      <c r="P128" s="25">
        <f t="shared" si="720"/>
        <v>0.22459707964601772</v>
      </c>
      <c r="Q128" s="25">
        <f t="shared" ref="Q128:Q143" si="730">IF(O128=0," ",IF(N128/O128*100&gt;200,"св.200",N128/O128))</f>
        <v>1.0412550663208813</v>
      </c>
      <c r="R128" s="33"/>
      <c r="S128" s="33"/>
      <c r="T128" s="33"/>
      <c r="U128" s="25" t="str">
        <f t="shared" si="721"/>
        <v xml:space="preserve"> </v>
      </c>
      <c r="V128" s="25" t="str">
        <f t="shared" si="709"/>
        <v xml:space="preserve"> </v>
      </c>
      <c r="W128" s="33">
        <v>75000</v>
      </c>
      <c r="X128" s="33">
        <v>-36.69</v>
      </c>
      <c r="Y128" s="33"/>
      <c r="Z128" s="25" t="str">
        <f t="shared" si="710"/>
        <v xml:space="preserve"> </v>
      </c>
      <c r="AA128" s="25" t="str">
        <f t="shared" si="711"/>
        <v xml:space="preserve"> </v>
      </c>
      <c r="AB128" s="33">
        <v>650000</v>
      </c>
      <c r="AC128" s="33">
        <v>14475.06</v>
      </c>
      <c r="AD128" s="33">
        <v>80781.240000000005</v>
      </c>
      <c r="AE128" s="25">
        <f t="shared" si="722"/>
        <v>2.2269323076923076E-2</v>
      </c>
      <c r="AF128" s="25">
        <f t="shared" ref="AF128:AF143" si="731">IF(AD128=0," ",IF(AC128/AD128*100&gt;200,"св.200",AC128/AD128))</f>
        <v>0.17918838581829147</v>
      </c>
      <c r="AG128" s="33">
        <v>2900000</v>
      </c>
      <c r="AH128" s="33">
        <v>101756.57</v>
      </c>
      <c r="AI128" s="33">
        <v>603451.29</v>
      </c>
      <c r="AJ128" s="25">
        <f t="shared" si="723"/>
        <v>3.5088472413793106E-2</v>
      </c>
      <c r="AK128" s="25">
        <f t="shared" ref="AK128:AK143" si="732">IF(AI128=0," ",IF(AH128/AI128*100&gt;200,"св.200",AH128/AI128))</f>
        <v>0.16862433088841355</v>
      </c>
      <c r="AL128" s="33">
        <v>28000</v>
      </c>
      <c r="AM128" s="33">
        <v>400</v>
      </c>
      <c r="AN128" s="33">
        <v>3600</v>
      </c>
      <c r="AO128" s="25">
        <f t="shared" si="688"/>
        <v>1.4285714285714285E-2</v>
      </c>
      <c r="AP128" s="25">
        <f t="shared" ref="AP128:AP143" si="733">IF(AN128=0," ",IF(AM128/AN128*100&gt;200,"св.200",AM128/AN128))</f>
        <v>0.1111111111111111</v>
      </c>
      <c r="AQ128" s="53">
        <f t="shared" si="703"/>
        <v>1015643.75</v>
      </c>
      <c r="AR128" s="53">
        <f t="shared" si="704"/>
        <v>11766.28</v>
      </c>
      <c r="AS128" s="53">
        <f t="shared" si="705"/>
        <v>22165.7</v>
      </c>
      <c r="AT128" s="25">
        <f t="shared" si="712"/>
        <v>1.1585046429912064E-2</v>
      </c>
      <c r="AU128" s="25">
        <f t="shared" si="713"/>
        <v>0.53083277315852873</v>
      </c>
      <c r="AV128" s="33"/>
      <c r="AW128" s="33"/>
      <c r="AX128" s="33"/>
      <c r="AY128" s="25" t="str">
        <f t="shared" si="724"/>
        <v xml:space="preserve"> </v>
      </c>
      <c r="AZ128" s="25" t="str">
        <f t="shared" ref="AZ128:AZ143" si="734">IF(AX128=0," ",IF(AW128/AX128*100&gt;200,"св.200",AW128/AX128))</f>
        <v xml:space="preserve"> </v>
      </c>
      <c r="BA128" s="33">
        <v>248720</v>
      </c>
      <c r="BB128" s="33">
        <v>11766.28</v>
      </c>
      <c r="BC128" s="33">
        <v>17253.7</v>
      </c>
      <c r="BD128" s="25">
        <f t="shared" ref="BD128:BD143" si="735">IF(BB128&lt;=0," ",IF(BA128&lt;=0," ",IF(BB128/BA128*100&gt;200,"СВ.200",BB128/BA128)))</f>
        <v>4.7307333547764556E-2</v>
      </c>
      <c r="BE128" s="25">
        <f t="shared" ref="BE128:BE143" si="736">IF(BC128=0," ",IF(BB128/BC128*100&gt;200,"св.200",BB128/BC128))</f>
        <v>0.68195691358954891</v>
      </c>
      <c r="BF128" s="33"/>
      <c r="BG128" s="33"/>
      <c r="BH128" s="33"/>
      <c r="BI128" s="25" t="str">
        <f t="shared" si="725"/>
        <v xml:space="preserve"> </v>
      </c>
      <c r="BJ128" s="25" t="str">
        <f t="shared" ref="BJ128:BJ143" si="737">IF(BH128=0," ",IF(BG128/BH128*100&gt;200,"св.200",BG128/BH128))</f>
        <v xml:space="preserve"> </v>
      </c>
      <c r="BK128" s="33"/>
      <c r="BL128" s="33"/>
      <c r="BM128" s="33"/>
      <c r="BN128" s="25" t="str">
        <f t="shared" si="674"/>
        <v xml:space="preserve"> </v>
      </c>
      <c r="BO128" s="25" t="str">
        <f t="shared" ref="BO128:BO143" si="738">IF(BM128=0," ",IF(BL128/BM128*100&gt;200,"св.200",BL128/BM128))</f>
        <v xml:space="preserve"> </v>
      </c>
      <c r="BP128" s="33">
        <v>114000</v>
      </c>
      <c r="BQ128" s="33"/>
      <c r="BR128" s="33"/>
      <c r="BS128" s="25" t="str">
        <f t="shared" si="714"/>
        <v xml:space="preserve"> </v>
      </c>
      <c r="BT128" s="25" t="str">
        <f t="shared" si="715"/>
        <v xml:space="preserve"> </v>
      </c>
      <c r="BU128" s="33"/>
      <c r="BV128" s="33"/>
      <c r="BW128" s="33"/>
      <c r="BX128" s="25" t="str">
        <f t="shared" si="717"/>
        <v xml:space="preserve"> </v>
      </c>
      <c r="BY128" s="25" t="str">
        <f t="shared" si="718"/>
        <v xml:space="preserve"> </v>
      </c>
      <c r="BZ128" s="33">
        <v>280000</v>
      </c>
      <c r="CA128" s="33"/>
      <c r="CB128" s="33"/>
      <c r="CC128" s="25" t="str">
        <f t="shared" si="644"/>
        <v xml:space="preserve"> </v>
      </c>
      <c r="CD128" s="25" t="str">
        <f t="shared" ref="CD128:CD143" si="739">IF(CB128=0," ",IF(CA128/CB128*100&gt;200,"св.200",CA128/CB128))</f>
        <v xml:space="preserve"> </v>
      </c>
      <c r="CE128" s="24">
        <f t="shared" si="708"/>
        <v>372923.75</v>
      </c>
      <c r="CF128" s="24">
        <f t="shared" si="708"/>
        <v>0</v>
      </c>
      <c r="CG128" s="24">
        <f t="shared" si="708"/>
        <v>0</v>
      </c>
      <c r="CH128" s="35" t="str">
        <f t="shared" ref="CH128:CH143" si="740">IF(CF128&lt;=0," ",IF(CE128&lt;=0," ",IF(CF128/CE128*100&gt;200,"СВ.200",CF128/CE128)))</f>
        <v xml:space="preserve"> </v>
      </c>
      <c r="CI128" s="25" t="str">
        <f t="shared" ref="CI128:CI143" si="741">IF(CG128=0," ",IF(CF128/CG128*100&gt;200,"св.200",CF128/CG128))</f>
        <v xml:space="preserve"> </v>
      </c>
      <c r="CJ128" s="33"/>
      <c r="CK128" s="33"/>
      <c r="CL128" s="33"/>
      <c r="CM128" s="25" t="str">
        <f t="shared" ref="CM128:CM143" si="742">IF(CK128&lt;=0," ",IF(CJ128&lt;=0," ",IF(CK128/CJ128*100&gt;200,"СВ.200",CK128/CJ128)))</f>
        <v xml:space="preserve"> </v>
      </c>
      <c r="CN128" s="25" t="str">
        <f t="shared" ref="CN128:CN143" si="743">IF(CL128=0," ",IF(CK128/CL128*100&gt;200,"св.200",CK128/CL128))</f>
        <v xml:space="preserve"> </v>
      </c>
      <c r="CO128" s="33">
        <v>372923.75</v>
      </c>
      <c r="CP128" s="33"/>
      <c r="CQ128" s="33"/>
      <c r="CR128" s="25" t="str">
        <f t="shared" ref="CR128:CR143" si="744">IF(CP128&lt;=0," ",IF(CO128&lt;=0," ",IF(CP128/CO128*100&gt;200,"СВ.200",CP128/CO128)))</f>
        <v xml:space="preserve"> </v>
      </c>
      <c r="CS128" s="25" t="str">
        <f t="shared" ref="CS128:CS143" si="745">IF(CQ128=0," ",IF(CP128/CQ128*100&gt;200,"св.200",CP128/CQ128))</f>
        <v xml:space="preserve"> </v>
      </c>
      <c r="CT128" s="33"/>
      <c r="CU128" s="33"/>
      <c r="CV128" s="33"/>
      <c r="CW128" s="25" t="str">
        <f t="shared" si="431"/>
        <v xml:space="preserve"> </v>
      </c>
      <c r="CX128" s="25" t="str">
        <f t="shared" si="432"/>
        <v xml:space="preserve"> </v>
      </c>
      <c r="CY128" s="33"/>
      <c r="CZ128" s="33"/>
      <c r="DA128" s="33"/>
      <c r="DB128" s="25" t="str">
        <f t="shared" si="726"/>
        <v xml:space="preserve"> </v>
      </c>
      <c r="DC128" s="25" t="str">
        <f t="shared" ref="DC128:DC143" si="746">IF(DA128=0," ",IF(CZ128/DA128*100&gt;200,"св.200",CZ128/DA128))</f>
        <v xml:space="preserve"> </v>
      </c>
      <c r="DD128" s="33"/>
      <c r="DE128" s="33"/>
      <c r="DF128" s="33"/>
      <c r="DG128" s="25" t="str">
        <f>IF(DE128&lt;=0," ",IF(DF128&lt;=0," ",IF(DE128/DF128*100&gt;200,"СВ.200",DE128/DF128)))</f>
        <v xml:space="preserve"> </v>
      </c>
      <c r="DH128" s="25" t="str">
        <f t="shared" si="409"/>
        <v xml:space="preserve"> </v>
      </c>
      <c r="DI128" s="33"/>
      <c r="DJ128" s="33">
        <v>4912</v>
      </c>
      <c r="DK128" s="25" t="str">
        <f t="shared" si="696"/>
        <v xml:space="preserve"> </v>
      </c>
      <c r="DL128" s="33"/>
      <c r="DM128" s="33"/>
      <c r="DN128" s="33"/>
      <c r="DO128" s="25" t="str">
        <f t="shared" si="728"/>
        <v xml:space="preserve"> </v>
      </c>
      <c r="DP128" s="25" t="str">
        <f t="shared" si="697"/>
        <v xml:space="preserve"> </v>
      </c>
      <c r="DQ128" s="33"/>
      <c r="DR128" s="33"/>
      <c r="DS128" s="33"/>
      <c r="DT128" s="25" t="str">
        <f t="shared" si="537"/>
        <v xml:space="preserve"> </v>
      </c>
      <c r="DU128" s="25" t="str">
        <f t="shared" si="698"/>
        <v xml:space="preserve"> </v>
      </c>
    </row>
    <row r="129" spans="1:125" s="16" customFormat="1" ht="17.25" hidden="1" customHeight="1" outlineLevel="1">
      <c r="A129" s="15">
        <f t="shared" si="716"/>
        <v>105</v>
      </c>
      <c r="B129" s="8" t="s">
        <v>36</v>
      </c>
      <c r="C129" s="24">
        <f t="shared" si="699"/>
        <v>1150179.71</v>
      </c>
      <c r="D129" s="24">
        <f t="shared" si="700"/>
        <v>227301.12</v>
      </c>
      <c r="E129" s="24">
        <f t="shared" si="701"/>
        <v>402639.6</v>
      </c>
      <c r="F129" s="25">
        <f t="shared" si="626"/>
        <v>0.19762226548058304</v>
      </c>
      <c r="G129" s="25">
        <f t="shared" si="627"/>
        <v>0.56452748313876733</v>
      </c>
      <c r="H129" s="14">
        <f t="shared" si="702"/>
        <v>1095500</v>
      </c>
      <c r="I129" s="21">
        <f t="shared" si="702"/>
        <v>212952.46</v>
      </c>
      <c r="J129" s="14">
        <f t="shared" si="702"/>
        <v>402639.6</v>
      </c>
      <c r="K129" s="25">
        <f t="shared" si="719"/>
        <v>0.19438837060702874</v>
      </c>
      <c r="L129" s="25">
        <f t="shared" si="729"/>
        <v>0.52889099830220376</v>
      </c>
      <c r="M129" s="33">
        <v>245000</v>
      </c>
      <c r="N129" s="33">
        <v>56311.15</v>
      </c>
      <c r="O129" s="33">
        <v>43688</v>
      </c>
      <c r="P129" s="25">
        <f t="shared" si="720"/>
        <v>0.22984142857142859</v>
      </c>
      <c r="Q129" s="25">
        <f t="shared" si="730"/>
        <v>1.2889386101446623</v>
      </c>
      <c r="R129" s="33"/>
      <c r="S129" s="33"/>
      <c r="T129" s="33"/>
      <c r="U129" s="25" t="str">
        <f t="shared" si="721"/>
        <v xml:space="preserve"> </v>
      </c>
      <c r="V129" s="25" t="str">
        <f t="shared" si="709"/>
        <v xml:space="preserve"> </v>
      </c>
      <c r="W129" s="33">
        <v>400000</v>
      </c>
      <c r="X129" s="33">
        <v>118286.7</v>
      </c>
      <c r="Y129" s="33">
        <v>285659.43</v>
      </c>
      <c r="Z129" s="25">
        <f t="shared" si="710"/>
        <v>0.29571674999999997</v>
      </c>
      <c r="AA129" s="25">
        <f t="shared" si="711"/>
        <v>0.41408295185634164</v>
      </c>
      <c r="AB129" s="33">
        <v>28000</v>
      </c>
      <c r="AC129" s="33">
        <v>667.12</v>
      </c>
      <c r="AD129" s="33">
        <v>4154.3900000000003</v>
      </c>
      <c r="AE129" s="25">
        <f t="shared" si="722"/>
        <v>2.3825714285714287E-2</v>
      </c>
      <c r="AF129" s="25">
        <f t="shared" si="731"/>
        <v>0.16058193862396164</v>
      </c>
      <c r="AG129" s="33">
        <v>422000</v>
      </c>
      <c r="AH129" s="33">
        <v>37587.49</v>
      </c>
      <c r="AI129" s="33">
        <v>68837.78</v>
      </c>
      <c r="AJ129" s="25">
        <f t="shared" si="723"/>
        <v>8.9069881516587679E-2</v>
      </c>
      <c r="AK129" s="25">
        <f t="shared" si="732"/>
        <v>0.54602995622461969</v>
      </c>
      <c r="AL129" s="33">
        <v>500</v>
      </c>
      <c r="AM129" s="33">
        <v>100</v>
      </c>
      <c r="AN129" s="33">
        <v>300</v>
      </c>
      <c r="AO129" s="25">
        <f t="shared" si="688"/>
        <v>0.2</v>
      </c>
      <c r="AP129" s="25">
        <f t="shared" si="733"/>
        <v>0.33333333333333331</v>
      </c>
      <c r="AQ129" s="53">
        <f t="shared" si="703"/>
        <v>54679.710000000006</v>
      </c>
      <c r="AR129" s="53">
        <f t="shared" si="704"/>
        <v>14348.66</v>
      </c>
      <c r="AS129" s="53">
        <f t="shared" si="705"/>
        <v>0</v>
      </c>
      <c r="AT129" s="25">
        <f t="shared" si="712"/>
        <v>0.26241287673252106</v>
      </c>
      <c r="AU129" s="25" t="str">
        <f t="shared" si="713"/>
        <v xml:space="preserve"> </v>
      </c>
      <c r="AV129" s="33"/>
      <c r="AW129" s="33"/>
      <c r="AX129" s="33"/>
      <c r="AY129" s="25" t="str">
        <f t="shared" si="724"/>
        <v xml:space="preserve"> </v>
      </c>
      <c r="AZ129" s="25" t="str">
        <f t="shared" si="734"/>
        <v xml:space="preserve"> </v>
      </c>
      <c r="BA129" s="33">
        <v>2531.0500000000002</v>
      </c>
      <c r="BB129" s="33"/>
      <c r="BC129" s="33"/>
      <c r="BD129" s="25" t="str">
        <f t="shared" ref="BD129:BD130" si="747">IF(BB129&lt;=0," ",IF(BA129&lt;=0," ",IF(BB129/BA129*100&gt;200,"СВ.200",BB129/BA129)))</f>
        <v xml:space="preserve"> </v>
      </c>
      <c r="BE129" s="25" t="str">
        <f t="shared" ref="BE129:BE130" si="748">IF(BC129=0," ",IF(BB129/BC129*100&gt;200,"св.200",BB129/BC129))</f>
        <v xml:space="preserve"> </v>
      </c>
      <c r="BF129" s="33"/>
      <c r="BG129" s="33"/>
      <c r="BH129" s="33"/>
      <c r="BI129" s="25" t="str">
        <f t="shared" si="725"/>
        <v xml:space="preserve"> </v>
      </c>
      <c r="BJ129" s="25" t="str">
        <f t="shared" si="737"/>
        <v xml:space="preserve"> </v>
      </c>
      <c r="BK129" s="33"/>
      <c r="BL129" s="33"/>
      <c r="BM129" s="33"/>
      <c r="BN129" s="25" t="str">
        <f t="shared" si="674"/>
        <v xml:space="preserve"> </v>
      </c>
      <c r="BO129" s="25" t="str">
        <f t="shared" si="738"/>
        <v xml:space="preserve"> </v>
      </c>
      <c r="BP129" s="33">
        <v>50400</v>
      </c>
      <c r="BQ129" s="33">
        <v>12600</v>
      </c>
      <c r="BR129" s="33"/>
      <c r="BS129" s="25">
        <f t="shared" si="714"/>
        <v>0.25</v>
      </c>
      <c r="BT129" s="25" t="str">
        <f t="shared" si="715"/>
        <v xml:space="preserve"> </v>
      </c>
      <c r="BU129" s="33">
        <v>1748.66</v>
      </c>
      <c r="BV129" s="33">
        <v>1748.66</v>
      </c>
      <c r="BW129" s="33"/>
      <c r="BX129" s="25">
        <f t="shared" si="717"/>
        <v>1</v>
      </c>
      <c r="BY129" s="25" t="str">
        <f t="shared" si="718"/>
        <v xml:space="preserve"> </v>
      </c>
      <c r="BZ129" s="33"/>
      <c r="CA129" s="33"/>
      <c r="CB129" s="33"/>
      <c r="CC129" s="25" t="str">
        <f t="shared" si="644"/>
        <v xml:space="preserve"> </v>
      </c>
      <c r="CD129" s="25" t="str">
        <f t="shared" si="739"/>
        <v xml:space="preserve"> </v>
      </c>
      <c r="CE129" s="24">
        <f t="shared" si="708"/>
        <v>0</v>
      </c>
      <c r="CF129" s="24">
        <f t="shared" si="708"/>
        <v>0</v>
      </c>
      <c r="CG129" s="24">
        <f t="shared" si="708"/>
        <v>0</v>
      </c>
      <c r="CH129" s="35" t="str">
        <f t="shared" si="740"/>
        <v xml:space="preserve"> </v>
      </c>
      <c r="CI129" s="25" t="str">
        <f t="shared" si="741"/>
        <v xml:space="preserve"> </v>
      </c>
      <c r="CJ129" s="33"/>
      <c r="CK129" s="33"/>
      <c r="CL129" s="33"/>
      <c r="CM129" s="25" t="str">
        <f t="shared" si="742"/>
        <v xml:space="preserve"> </v>
      </c>
      <c r="CN129" s="25" t="str">
        <f t="shared" si="743"/>
        <v xml:space="preserve"> </v>
      </c>
      <c r="CO129" s="33"/>
      <c r="CP129" s="33"/>
      <c r="CQ129" s="33"/>
      <c r="CR129" s="25" t="str">
        <f t="shared" si="744"/>
        <v xml:space="preserve"> </v>
      </c>
      <c r="CS129" s="25" t="str">
        <f t="shared" si="745"/>
        <v xml:space="preserve"> </v>
      </c>
      <c r="CT129" s="33"/>
      <c r="CU129" s="33"/>
      <c r="CV129" s="33"/>
      <c r="CW129" s="25" t="str">
        <f t="shared" si="431"/>
        <v xml:space="preserve"> </v>
      </c>
      <c r="CX129" s="25" t="str">
        <f t="shared" si="432"/>
        <v xml:space="preserve"> </v>
      </c>
      <c r="CY129" s="33"/>
      <c r="CZ129" s="33"/>
      <c r="DA129" s="33"/>
      <c r="DB129" s="25" t="str">
        <f t="shared" si="726"/>
        <v xml:space="preserve"> </v>
      </c>
      <c r="DC129" s="25" t="str">
        <f t="shared" si="746"/>
        <v xml:space="preserve"> </v>
      </c>
      <c r="DD129" s="33"/>
      <c r="DE129" s="33"/>
      <c r="DF129" s="33"/>
      <c r="DG129" s="25" t="str">
        <f t="shared" si="727"/>
        <v xml:space="preserve"> </v>
      </c>
      <c r="DH129" s="25" t="str">
        <f>IF(DE129=0," ",IF(DE129/DF129*100&gt;200,"св.200",DE129/DF129))</f>
        <v xml:space="preserve"> </v>
      </c>
      <c r="DI129" s="33"/>
      <c r="DJ129" s="33"/>
      <c r="DK129" s="25" t="str">
        <f t="shared" ref="DK129:DK146" si="749">IF(DJ129=0," ",IF(DI129/DJ129*100&gt;200,"св.200",DI129/DJ129))</f>
        <v xml:space="preserve"> </v>
      </c>
      <c r="DL129" s="33"/>
      <c r="DM129" s="33"/>
      <c r="DN129" s="33"/>
      <c r="DO129" s="25" t="str">
        <f t="shared" si="728"/>
        <v xml:space="preserve"> </v>
      </c>
      <c r="DP129" s="25" t="str">
        <f t="shared" si="697"/>
        <v xml:space="preserve"> </v>
      </c>
      <c r="DQ129" s="33"/>
      <c r="DR129" s="33"/>
      <c r="DS129" s="33"/>
      <c r="DT129" s="25" t="str">
        <f t="shared" si="537"/>
        <v xml:space="preserve"> </v>
      </c>
      <c r="DU129" s="25" t="str">
        <f t="shared" si="698"/>
        <v xml:space="preserve"> </v>
      </c>
    </row>
    <row r="130" spans="1:125" s="16" customFormat="1" ht="15.75" hidden="1" customHeight="1" outlineLevel="1">
      <c r="A130" s="15">
        <f t="shared" si="716"/>
        <v>106</v>
      </c>
      <c r="B130" s="8" t="s">
        <v>84</v>
      </c>
      <c r="C130" s="24">
        <f t="shared" si="699"/>
        <v>1749828.46</v>
      </c>
      <c r="D130" s="24">
        <f t="shared" si="700"/>
        <v>276441.27999999997</v>
      </c>
      <c r="E130" s="24">
        <f t="shared" si="701"/>
        <v>285483.81</v>
      </c>
      <c r="F130" s="25">
        <f t="shared" si="626"/>
        <v>0.15798193155459364</v>
      </c>
      <c r="G130" s="25">
        <f t="shared" si="627"/>
        <v>0.96832559436557886</v>
      </c>
      <c r="H130" s="14">
        <f t="shared" si="702"/>
        <v>1549000</v>
      </c>
      <c r="I130" s="21">
        <f t="shared" si="702"/>
        <v>239000.44999999998</v>
      </c>
      <c r="J130" s="14">
        <f t="shared" si="702"/>
        <v>258940.44</v>
      </c>
      <c r="K130" s="25">
        <f t="shared" si="719"/>
        <v>0.15429338282763072</v>
      </c>
      <c r="L130" s="25">
        <f t="shared" si="729"/>
        <v>0.92299391319486435</v>
      </c>
      <c r="M130" s="33">
        <v>555000</v>
      </c>
      <c r="N130" s="33">
        <v>127607.7</v>
      </c>
      <c r="O130" s="33">
        <v>142979.44</v>
      </c>
      <c r="P130" s="25">
        <f t="shared" si="720"/>
        <v>0.22992378378378378</v>
      </c>
      <c r="Q130" s="25">
        <f t="shared" si="730"/>
        <v>0.89248985728297714</v>
      </c>
      <c r="R130" s="33"/>
      <c r="S130" s="33"/>
      <c r="T130" s="33"/>
      <c r="U130" s="25" t="str">
        <f t="shared" si="721"/>
        <v xml:space="preserve"> </v>
      </c>
      <c r="V130" s="25" t="str">
        <f t="shared" si="709"/>
        <v xml:space="preserve"> </v>
      </c>
      <c r="W130" s="33"/>
      <c r="X130" s="33"/>
      <c r="Y130" s="33"/>
      <c r="Z130" s="25" t="str">
        <f t="shared" si="710"/>
        <v xml:space="preserve"> </v>
      </c>
      <c r="AA130" s="25" t="str">
        <f t="shared" si="711"/>
        <v xml:space="preserve"> </v>
      </c>
      <c r="AB130" s="33">
        <v>195000</v>
      </c>
      <c r="AC130" s="33">
        <v>21289.1</v>
      </c>
      <c r="AD130" s="33">
        <v>15422.66</v>
      </c>
      <c r="AE130" s="25">
        <f t="shared" si="722"/>
        <v>0.10917487179487179</v>
      </c>
      <c r="AF130" s="25">
        <f t="shared" si="731"/>
        <v>1.3803779633344702</v>
      </c>
      <c r="AG130" s="33">
        <v>793000</v>
      </c>
      <c r="AH130" s="33">
        <v>88318.65</v>
      </c>
      <c r="AI130" s="33">
        <v>98988.34</v>
      </c>
      <c r="AJ130" s="25">
        <f t="shared" si="723"/>
        <v>0.11137282471626733</v>
      </c>
      <c r="AK130" s="25">
        <f t="shared" si="732"/>
        <v>0.89221265858180865</v>
      </c>
      <c r="AL130" s="33">
        <v>6000</v>
      </c>
      <c r="AM130" s="33">
        <v>1785</v>
      </c>
      <c r="AN130" s="33">
        <v>1550</v>
      </c>
      <c r="AO130" s="25">
        <f t="shared" si="688"/>
        <v>0.29749999999999999</v>
      </c>
      <c r="AP130" s="25">
        <f t="shared" si="733"/>
        <v>1.1516129032258065</v>
      </c>
      <c r="AQ130" s="53">
        <f t="shared" si="703"/>
        <v>200828.46</v>
      </c>
      <c r="AR130" s="53">
        <f t="shared" si="704"/>
        <v>37440.83</v>
      </c>
      <c r="AS130" s="53">
        <f t="shared" si="705"/>
        <v>26543.37</v>
      </c>
      <c r="AT130" s="25">
        <f t="shared" si="712"/>
        <v>0.18643189316892636</v>
      </c>
      <c r="AU130" s="25">
        <f t="shared" si="713"/>
        <v>1.4105529930826419</v>
      </c>
      <c r="AV130" s="33"/>
      <c r="AW130" s="33"/>
      <c r="AX130" s="33"/>
      <c r="AY130" s="25" t="str">
        <f t="shared" si="724"/>
        <v xml:space="preserve"> </v>
      </c>
      <c r="AZ130" s="25" t="str">
        <f t="shared" si="734"/>
        <v xml:space="preserve"> </v>
      </c>
      <c r="BA130" s="33">
        <v>76757</v>
      </c>
      <c r="BB130" s="33"/>
      <c r="BC130" s="33"/>
      <c r="BD130" s="25" t="str">
        <f t="shared" si="747"/>
        <v xml:space="preserve"> </v>
      </c>
      <c r="BE130" s="25" t="str">
        <f t="shared" si="748"/>
        <v xml:space="preserve"> </v>
      </c>
      <c r="BF130" s="33">
        <v>106174</v>
      </c>
      <c r="BG130" s="33">
        <v>26543.37</v>
      </c>
      <c r="BH130" s="33">
        <v>26543.37</v>
      </c>
      <c r="BI130" s="25">
        <f t="shared" si="725"/>
        <v>0.24999877559477837</v>
      </c>
      <c r="BJ130" s="25">
        <f t="shared" si="737"/>
        <v>1</v>
      </c>
      <c r="BK130" s="33"/>
      <c r="BL130" s="33"/>
      <c r="BM130" s="33"/>
      <c r="BN130" s="25" t="str">
        <f t="shared" si="674"/>
        <v xml:space="preserve"> </v>
      </c>
      <c r="BO130" s="25" t="str">
        <f t="shared" si="738"/>
        <v xml:space="preserve"> </v>
      </c>
      <c r="BP130" s="33"/>
      <c r="BQ130" s="33"/>
      <c r="BR130" s="33"/>
      <c r="BS130" s="25" t="str">
        <f t="shared" si="714"/>
        <v xml:space="preserve"> </v>
      </c>
      <c r="BT130" s="25" t="str">
        <f t="shared" si="715"/>
        <v xml:space="preserve"> </v>
      </c>
      <c r="BU130" s="33">
        <v>7000</v>
      </c>
      <c r="BV130" s="33"/>
      <c r="BW130" s="33"/>
      <c r="BX130" s="25" t="str">
        <f t="shared" si="717"/>
        <v xml:space="preserve"> </v>
      </c>
      <c r="BY130" s="25" t="str">
        <f t="shared" si="718"/>
        <v xml:space="preserve"> </v>
      </c>
      <c r="BZ130" s="33"/>
      <c r="CA130" s="33"/>
      <c r="CB130" s="33"/>
      <c r="CC130" s="25" t="str">
        <f t="shared" si="644"/>
        <v xml:space="preserve"> </v>
      </c>
      <c r="CD130" s="25" t="str">
        <f t="shared" si="739"/>
        <v xml:space="preserve"> </v>
      </c>
      <c r="CE130" s="24">
        <f t="shared" si="708"/>
        <v>0</v>
      </c>
      <c r="CF130" s="24">
        <f t="shared" si="708"/>
        <v>0</v>
      </c>
      <c r="CG130" s="24">
        <f t="shared" si="708"/>
        <v>0</v>
      </c>
      <c r="CH130" s="35" t="str">
        <f t="shared" si="740"/>
        <v xml:space="preserve"> </v>
      </c>
      <c r="CI130" s="25" t="str">
        <f t="shared" si="741"/>
        <v xml:space="preserve"> </v>
      </c>
      <c r="CJ130" s="33"/>
      <c r="CK130" s="33"/>
      <c r="CL130" s="33"/>
      <c r="CM130" s="25" t="str">
        <f t="shared" si="742"/>
        <v xml:space="preserve"> </v>
      </c>
      <c r="CN130" s="25" t="str">
        <f t="shared" si="743"/>
        <v xml:space="preserve"> </v>
      </c>
      <c r="CO130" s="33"/>
      <c r="CP130" s="33"/>
      <c r="CQ130" s="33"/>
      <c r="CR130" s="25" t="str">
        <f t="shared" si="744"/>
        <v xml:space="preserve"> </v>
      </c>
      <c r="CS130" s="25" t="str">
        <f t="shared" si="745"/>
        <v xml:space="preserve"> </v>
      </c>
      <c r="CT130" s="33"/>
      <c r="CU130" s="33"/>
      <c r="CV130" s="33"/>
      <c r="CW130" s="25" t="str">
        <f t="shared" si="431"/>
        <v xml:space="preserve"> </v>
      </c>
      <c r="CX130" s="25" t="str">
        <f t="shared" si="432"/>
        <v xml:space="preserve"> </v>
      </c>
      <c r="CY130" s="33"/>
      <c r="CZ130" s="33"/>
      <c r="DA130" s="33"/>
      <c r="DB130" s="25" t="str">
        <f t="shared" si="726"/>
        <v xml:space="preserve"> </v>
      </c>
      <c r="DC130" s="25" t="str">
        <f t="shared" si="746"/>
        <v xml:space="preserve"> </v>
      </c>
      <c r="DD130" s="33">
        <v>10897.46</v>
      </c>
      <c r="DE130" s="33">
        <v>10897.46</v>
      </c>
      <c r="DF130" s="33"/>
      <c r="DG130" s="25">
        <f t="shared" si="727"/>
        <v>1</v>
      </c>
      <c r="DH130" s="25" t="str">
        <f t="shared" ref="DH130:DH139" si="750">IF(DF130=0," ",IF(DE130/DF130*100&gt;200,"св.200",DE130/DF130))</f>
        <v xml:space="preserve"> </v>
      </c>
      <c r="DI130" s="33"/>
      <c r="DJ130" s="33"/>
      <c r="DK130" s="25" t="str">
        <f t="shared" si="749"/>
        <v xml:space="preserve"> </v>
      </c>
      <c r="DL130" s="33"/>
      <c r="DM130" s="33"/>
      <c r="DN130" s="33"/>
      <c r="DO130" s="25" t="str">
        <f t="shared" si="728"/>
        <v xml:space="preserve"> </v>
      </c>
      <c r="DP130" s="25" t="str">
        <f t="shared" si="697"/>
        <v xml:space="preserve"> </v>
      </c>
      <c r="DQ130" s="33"/>
      <c r="DR130" s="33"/>
      <c r="DS130" s="33"/>
      <c r="DT130" s="25" t="str">
        <f t="shared" si="537"/>
        <v xml:space="preserve"> </v>
      </c>
      <c r="DU130" s="25" t="str">
        <f t="shared" si="698"/>
        <v xml:space="preserve"> </v>
      </c>
    </row>
    <row r="131" spans="1:125" s="18" customFormat="1" ht="15.75" hidden="1">
      <c r="A131" s="17"/>
      <c r="B131" s="7" t="s">
        <v>141</v>
      </c>
      <c r="C131" s="28">
        <f>SUM(C132:C137)</f>
        <v>58356389.829999998</v>
      </c>
      <c r="D131" s="28">
        <f>SUM(D132:D137)</f>
        <v>11819386.99</v>
      </c>
      <c r="E131" s="28">
        <f>SUM(E132:E134,E135:E137)</f>
        <v>11426054.579999998</v>
      </c>
      <c r="F131" s="23">
        <f t="shared" si="626"/>
        <v>0.20253800868133656</v>
      </c>
      <c r="G131" s="23">
        <f t="shared" si="627"/>
        <v>1.0344241669113401</v>
      </c>
      <c r="H131" s="22">
        <f>SUM(H132:H137)</f>
        <v>55576365</v>
      </c>
      <c r="I131" s="22">
        <f>SUM(I132:I137)</f>
        <v>10634791.5</v>
      </c>
      <c r="J131" s="22">
        <f>SUM(J132:J134,J135:J137)</f>
        <v>10037823.310000001</v>
      </c>
      <c r="K131" s="23">
        <f t="shared" si="719"/>
        <v>0.19135457131822134</v>
      </c>
      <c r="L131" s="23">
        <f t="shared" si="729"/>
        <v>1.0594718766772155</v>
      </c>
      <c r="M131" s="22">
        <f>SUM(M132:M137)</f>
        <v>46603395</v>
      </c>
      <c r="N131" s="22">
        <f>SUM(N132:N137)</f>
        <v>9675870.4000000004</v>
      </c>
      <c r="O131" s="56">
        <f>SUM(O132:O137)</f>
        <v>8867396.3199999984</v>
      </c>
      <c r="P131" s="23">
        <f t="shared" si="720"/>
        <v>0.20762157778419363</v>
      </c>
      <c r="Q131" s="23">
        <f t="shared" si="730"/>
        <v>1.0911737843696607</v>
      </c>
      <c r="R131" s="56">
        <f>SUM(R132:R137)</f>
        <v>2500770</v>
      </c>
      <c r="S131" s="56">
        <f>SUM(S132:S137)</f>
        <v>645570.82999999996</v>
      </c>
      <c r="T131" s="56">
        <f>SUM(T132:T137)</f>
        <v>536709.75</v>
      </c>
      <c r="U131" s="23">
        <f t="shared" si="721"/>
        <v>0.25814882216277385</v>
      </c>
      <c r="V131" s="23">
        <f t="shared" ref="V131:V143" si="751">IF(T131=0," ",IF(S131/T131*100&gt;200,"св.200",S131/T131))</f>
        <v>1.2028304497915305</v>
      </c>
      <c r="W131" s="56">
        <f>SUM(W132:W137)</f>
        <v>1200</v>
      </c>
      <c r="X131" s="56">
        <f>SUM(X132:X137)</f>
        <v>3033.8</v>
      </c>
      <c r="Y131" s="56">
        <f>SUM(Y132:Y137)</f>
        <v>11459.4</v>
      </c>
      <c r="Z131" s="23" t="str">
        <f t="shared" ref="Z131:Z143" si="752">IF(X131&lt;=0," ",IF(W131&lt;=0," ",IF(X131/W131*100&gt;200,"СВ.200",X131/W131)))</f>
        <v>СВ.200</v>
      </c>
      <c r="AA131" s="23">
        <f t="shared" ref="AA131:AA143" si="753">IF(Y131=0," ",IF(X131/Y131*100&gt;200,"св.200",X131/Y131))</f>
        <v>0.26474335480042588</v>
      </c>
      <c r="AB131" s="56">
        <f>SUM(AB132:AB137)</f>
        <v>1732000</v>
      </c>
      <c r="AC131" s="56">
        <f>SUM(AC132:AC137)</f>
        <v>41409.69</v>
      </c>
      <c r="AD131" s="56">
        <f>SUM(AD132:AD137)</f>
        <v>214259.21000000002</v>
      </c>
      <c r="AE131" s="23">
        <f t="shared" si="722"/>
        <v>2.3908596997690532E-2</v>
      </c>
      <c r="AF131" s="23">
        <f t="shared" si="731"/>
        <v>0.19326912481381781</v>
      </c>
      <c r="AG131" s="56">
        <f>SUM(AG132:AG137)</f>
        <v>4739000</v>
      </c>
      <c r="AH131" s="56">
        <f>SUM(AH132:AH137)</f>
        <v>268906.78000000003</v>
      </c>
      <c r="AI131" s="56">
        <f>SUM(AI132:AI137)</f>
        <v>407998.63</v>
      </c>
      <c r="AJ131" s="23">
        <f t="shared" si="723"/>
        <v>5.6743359358514461E-2</v>
      </c>
      <c r="AK131" s="23">
        <f t="shared" si="732"/>
        <v>0.65908745821033765</v>
      </c>
      <c r="AL131" s="56">
        <f>SUM(AL132:AL137)</f>
        <v>0</v>
      </c>
      <c r="AM131" s="56">
        <f>SUM(AM132:AM137)</f>
        <v>0</v>
      </c>
      <c r="AN131" s="56">
        <f>SUM(AN132:AN137)</f>
        <v>0</v>
      </c>
      <c r="AO131" s="23" t="str">
        <f t="shared" si="688"/>
        <v xml:space="preserve"> </v>
      </c>
      <c r="AP131" s="23" t="str">
        <f t="shared" si="733"/>
        <v xml:space="preserve"> </v>
      </c>
      <c r="AQ131" s="56">
        <f>SUM(AQ132:AQ137)</f>
        <v>2780024.83</v>
      </c>
      <c r="AR131" s="56">
        <f>SUM(AR132:AR137)</f>
        <v>1184595.49</v>
      </c>
      <c r="AS131" s="56">
        <f>SUM(AS132:AS137)</f>
        <v>1388231.27</v>
      </c>
      <c r="AT131" s="23">
        <f t="shared" si="421"/>
        <v>0.42610967974699704</v>
      </c>
      <c r="AU131" s="23">
        <f t="shared" si="436"/>
        <v>0.85331278411557465</v>
      </c>
      <c r="AV131" s="56">
        <f>SUM(AV132:AV137)</f>
        <v>900000</v>
      </c>
      <c r="AW131" s="56">
        <f>SUM(AW132:AW137)</f>
        <v>399330.46</v>
      </c>
      <c r="AX131" s="56">
        <f>SUM(AX132:AX137)</f>
        <v>293220.96999999997</v>
      </c>
      <c r="AY131" s="23">
        <f t="shared" si="724"/>
        <v>0.44370051111111114</v>
      </c>
      <c r="AZ131" s="23">
        <f t="shared" si="734"/>
        <v>1.361875516611244</v>
      </c>
      <c r="BA131" s="56">
        <f>SUM(BA132:BA137)</f>
        <v>357805.12</v>
      </c>
      <c r="BB131" s="56">
        <f>SUM(BB132:BB137)</f>
        <v>47046.649999999994</v>
      </c>
      <c r="BC131" s="56">
        <f>SUM(BC132:BC137)</f>
        <v>142440.26999999999</v>
      </c>
      <c r="BD131" s="23">
        <f t="shared" si="735"/>
        <v>0.13148679929454335</v>
      </c>
      <c r="BE131" s="23">
        <f t="shared" si="736"/>
        <v>0.33029037364222913</v>
      </c>
      <c r="BF131" s="56">
        <f>SUM(BF132:BF137)</f>
        <v>1017000</v>
      </c>
      <c r="BG131" s="56">
        <f>SUM(BG132:BG137)</f>
        <v>405193.31</v>
      </c>
      <c r="BH131" s="56">
        <f>SUM(BH132:BH137)</f>
        <v>820121.55999999994</v>
      </c>
      <c r="BI131" s="23">
        <f t="shared" si="725"/>
        <v>0.39842016715830875</v>
      </c>
      <c r="BJ131" s="23">
        <f t="shared" si="737"/>
        <v>0.49406494081194502</v>
      </c>
      <c r="BK131" s="56">
        <f>SUM(BK132:BK137)</f>
        <v>0</v>
      </c>
      <c r="BL131" s="56">
        <f>SUM(BL132:BL137)</f>
        <v>0</v>
      </c>
      <c r="BM131" s="56">
        <f>SUM(BM132:BM137)</f>
        <v>0</v>
      </c>
      <c r="BN131" s="23" t="str">
        <f>IF(BL131&lt;=0," ",IF(BK131&lt;=0," ",IF(BL131/BK131*100&gt;200,"СВ.200",BL131/BK131)))</f>
        <v xml:space="preserve"> </v>
      </c>
      <c r="BO131" s="23" t="str">
        <f t="shared" si="738"/>
        <v xml:space="preserve"> </v>
      </c>
      <c r="BP131" s="56">
        <f>SUM(BP132:BP137)</f>
        <v>0</v>
      </c>
      <c r="BQ131" s="56">
        <f>SUM(BQ132:BQ137)</f>
        <v>0</v>
      </c>
      <c r="BR131" s="56">
        <f>SUM(BR132:BR137)</f>
        <v>0</v>
      </c>
      <c r="BS131" s="23" t="str">
        <f t="shared" ref="BS131:BS143" si="754">IF(BQ131&lt;=0," ",IF(BP131&lt;=0," ",IF(BQ131/BP131*100&gt;200,"СВ.200",BQ131/BP131)))</f>
        <v xml:space="preserve"> </v>
      </c>
      <c r="BT131" s="23" t="str">
        <f t="shared" ref="BT131:BT143" si="755">IF(BR131=0," ",IF(BQ131/BR131*100&gt;200,"св.200",BQ131/BR131))</f>
        <v xml:space="preserve"> </v>
      </c>
      <c r="BU131" s="56">
        <f>SUM(BU132:BU137)</f>
        <v>113000</v>
      </c>
      <c r="BV131" s="56">
        <f>SUM(BV132:BV137)</f>
        <v>92255</v>
      </c>
      <c r="BW131" s="56">
        <f>SUM(BW132:BW137)</f>
        <v>27336.82</v>
      </c>
      <c r="BX131" s="23">
        <f t="shared" si="694"/>
        <v>0.81641592920353978</v>
      </c>
      <c r="BY131" s="23" t="str">
        <f t="shared" ref="BY131:BY143" si="756">IF(BW131=0," ",IF(BV131/BW131*100&gt;200,"св.200",BV131/BW131))</f>
        <v>св.200</v>
      </c>
      <c r="BZ131" s="56">
        <f>SUM(BZ132:BZ137)</f>
        <v>200000</v>
      </c>
      <c r="CA131" s="56">
        <f>SUM(CA132:CA137)</f>
        <v>57000</v>
      </c>
      <c r="CB131" s="56">
        <f>SUM(CB132:CB137)</f>
        <v>0</v>
      </c>
      <c r="CC131" s="23">
        <f t="shared" si="644"/>
        <v>0.28499999999999998</v>
      </c>
      <c r="CD131" s="23" t="str">
        <f t="shared" si="739"/>
        <v xml:space="preserve"> </v>
      </c>
      <c r="CE131" s="28">
        <f>SUM(CE132:CE137)</f>
        <v>40000</v>
      </c>
      <c r="CF131" s="28">
        <f>SUM(CF132:CF137)</f>
        <v>109064.45</v>
      </c>
      <c r="CG131" s="28">
        <f>SUM(CG132:CG137)</f>
        <v>83111.649999999994</v>
      </c>
      <c r="CH131" s="23" t="str">
        <f t="shared" si="740"/>
        <v>СВ.200</v>
      </c>
      <c r="CI131" s="23">
        <f t="shared" si="741"/>
        <v>1.3122642854521598</v>
      </c>
      <c r="CJ131" s="56">
        <f>SUM(CJ132:CJ137)</f>
        <v>40000</v>
      </c>
      <c r="CK131" s="56">
        <f>SUM(CK132:CK137)</f>
        <v>109064.45</v>
      </c>
      <c r="CL131" s="56">
        <f>SUM(CL132:CL137)</f>
        <v>83111.649999999994</v>
      </c>
      <c r="CM131" s="23" t="str">
        <f t="shared" si="742"/>
        <v>СВ.200</v>
      </c>
      <c r="CN131" s="23">
        <f t="shared" si="743"/>
        <v>1.3122642854521598</v>
      </c>
      <c r="CO131" s="56">
        <f>SUM(CO132:CO137)</f>
        <v>0</v>
      </c>
      <c r="CP131" s="56">
        <f>SUM(CP132:CP137)</f>
        <v>0</v>
      </c>
      <c r="CQ131" s="56">
        <f>SUM(CQ132:CQ137)</f>
        <v>0</v>
      </c>
      <c r="CR131" s="23" t="str">
        <f t="shared" si="744"/>
        <v xml:space="preserve"> </v>
      </c>
      <c r="CS131" s="23" t="str">
        <f t="shared" si="745"/>
        <v xml:space="preserve"> </v>
      </c>
      <c r="CT131" s="56">
        <f>SUM(CT132:CT137)</f>
        <v>0</v>
      </c>
      <c r="CU131" s="56">
        <f>SUM(CU132:CU137)</f>
        <v>0</v>
      </c>
      <c r="CV131" s="56">
        <f>SUM(CV132:CV137)</f>
        <v>0</v>
      </c>
      <c r="CW131" s="45" t="str">
        <f t="shared" si="431"/>
        <v xml:space="preserve"> </v>
      </c>
      <c r="CX131" s="45" t="str">
        <f t="shared" si="432"/>
        <v xml:space="preserve"> </v>
      </c>
      <c r="CY131" s="56">
        <f>SUM(CY132:CY137)</f>
        <v>0</v>
      </c>
      <c r="CZ131" s="56">
        <f>SUM(CZ132:CZ137)</f>
        <v>0</v>
      </c>
      <c r="DA131" s="56">
        <f>SUM(DA132:DA137)</f>
        <v>0</v>
      </c>
      <c r="DB131" s="23" t="str">
        <f t="shared" si="726"/>
        <v xml:space="preserve"> </v>
      </c>
      <c r="DC131" s="23" t="str">
        <f t="shared" si="746"/>
        <v xml:space="preserve"> </v>
      </c>
      <c r="DD131" s="56">
        <f>SUM(DD132:DD137)</f>
        <v>5000</v>
      </c>
      <c r="DE131" s="56">
        <f>SUM(DE132:DE137)</f>
        <v>0</v>
      </c>
      <c r="DF131" s="56">
        <f>SUM(DF132:DF137)</f>
        <v>22000</v>
      </c>
      <c r="DG131" s="23" t="str">
        <f t="shared" si="727"/>
        <v xml:space="preserve"> </v>
      </c>
      <c r="DH131" s="23">
        <f t="shared" si="750"/>
        <v>0</v>
      </c>
      <c r="DI131" s="56">
        <f>SUM(DI132:DI137)</f>
        <v>0</v>
      </c>
      <c r="DJ131" s="56">
        <f>SUM(DJ132:DJ137)</f>
        <v>0</v>
      </c>
      <c r="DK131" s="23" t="str">
        <f t="shared" ref="DK131:DK142" si="757">IF(DI131=0," ",IF(DI131/DJ131*100&gt;200,"св.200",DI131/DJ131))</f>
        <v xml:space="preserve"> </v>
      </c>
      <c r="DL131" s="56">
        <f>SUM(DL132:DL137)</f>
        <v>0</v>
      </c>
      <c r="DM131" s="56">
        <f>SUM(DM132:DM137)</f>
        <v>0</v>
      </c>
      <c r="DN131" s="56">
        <f>SUM(DN132:DN137)</f>
        <v>0</v>
      </c>
      <c r="DO131" s="23" t="str">
        <f t="shared" si="728"/>
        <v xml:space="preserve"> </v>
      </c>
      <c r="DP131" s="23" t="str">
        <f t="shared" si="697"/>
        <v xml:space="preserve"> </v>
      </c>
      <c r="DQ131" s="56">
        <f>SUM(DQ132:DQ137)</f>
        <v>147219.71</v>
      </c>
      <c r="DR131" s="56">
        <f>SUM(DR132:DR137)</f>
        <v>74705.62</v>
      </c>
      <c r="DS131" s="56">
        <f>SUM(DS132:DS137)</f>
        <v>0</v>
      </c>
      <c r="DT131" s="23">
        <f t="shared" si="537"/>
        <v>0.50744305908495535</v>
      </c>
      <c r="DU131" s="23"/>
    </row>
    <row r="132" spans="1:125" s="16" customFormat="1" ht="15.75" hidden="1" customHeight="1" outlineLevel="1">
      <c r="A132" s="15">
        <v>107</v>
      </c>
      <c r="B132" s="8" t="s">
        <v>107</v>
      </c>
      <c r="C132" s="24">
        <f t="shared" ref="C132:C137" si="758">H132+AQ132</f>
        <v>52772019.619999997</v>
      </c>
      <c r="D132" s="24">
        <f t="shared" ref="D132:D137" si="759">I132+AR132</f>
        <v>11042984.850000001</v>
      </c>
      <c r="E132" s="24">
        <f t="shared" ref="E132:E137" si="760">J132+AS132</f>
        <v>10567509.07</v>
      </c>
      <c r="F132" s="25">
        <f t="shared" si="626"/>
        <v>0.20925833291047355</v>
      </c>
      <c r="G132" s="25">
        <f t="shared" si="627"/>
        <v>1.0449941208330566</v>
      </c>
      <c r="H132" s="14">
        <f t="shared" ref="H132:J133" si="761">W132++AG132+M132+AB132+AL132+R132</f>
        <v>50576270</v>
      </c>
      <c r="I132" s="21">
        <f t="shared" si="761"/>
        <v>9997758.8600000013</v>
      </c>
      <c r="J132" s="14">
        <f t="shared" si="761"/>
        <v>9262717.4900000002</v>
      </c>
      <c r="K132" s="25">
        <f t="shared" si="719"/>
        <v>0.19767687217740654</v>
      </c>
      <c r="L132" s="25">
        <f t="shared" si="729"/>
        <v>1.0793548298103175</v>
      </c>
      <c r="M132" s="33">
        <v>44075500</v>
      </c>
      <c r="N132" s="33">
        <v>9130197.4800000004</v>
      </c>
      <c r="O132" s="33">
        <v>8329630.9699999997</v>
      </c>
      <c r="P132" s="25">
        <f t="shared" si="720"/>
        <v>0.20714903926217515</v>
      </c>
      <c r="Q132" s="25">
        <f t="shared" si="730"/>
        <v>1.0961106815996196</v>
      </c>
      <c r="R132" s="33">
        <v>2500770</v>
      </c>
      <c r="S132" s="33">
        <v>645570.82999999996</v>
      </c>
      <c r="T132" s="33">
        <v>536709.75</v>
      </c>
      <c r="U132" s="25">
        <f t="shared" si="721"/>
        <v>0.25814882216277385</v>
      </c>
      <c r="V132" s="25">
        <f t="shared" si="751"/>
        <v>1.2028304497915305</v>
      </c>
      <c r="W132" s="33"/>
      <c r="X132" s="33"/>
      <c r="Y132" s="33"/>
      <c r="Z132" s="25" t="str">
        <f t="shared" si="752"/>
        <v xml:space="preserve"> </v>
      </c>
      <c r="AA132" s="25" t="str">
        <f t="shared" si="753"/>
        <v xml:space="preserve"> </v>
      </c>
      <c r="AB132" s="33">
        <v>1250000</v>
      </c>
      <c r="AC132" s="33">
        <v>16132.63</v>
      </c>
      <c r="AD132" s="33">
        <v>140255.4</v>
      </c>
      <c r="AE132" s="25">
        <f t="shared" si="722"/>
        <v>1.2906104E-2</v>
      </c>
      <c r="AF132" s="25">
        <f t="shared" si="731"/>
        <v>0.1150232361819937</v>
      </c>
      <c r="AG132" s="33">
        <v>2750000</v>
      </c>
      <c r="AH132" s="33">
        <v>205857.92000000001</v>
      </c>
      <c r="AI132" s="33">
        <v>256121.37</v>
      </c>
      <c r="AJ132" s="25">
        <f t="shared" si="723"/>
        <v>7.4857425454545462E-2</v>
      </c>
      <c r="AK132" s="25">
        <f t="shared" si="732"/>
        <v>0.80375144018634614</v>
      </c>
      <c r="AL132" s="33"/>
      <c r="AM132" s="33"/>
      <c r="AN132" s="33"/>
      <c r="AO132" s="25" t="str">
        <f t="shared" si="688"/>
        <v xml:space="preserve"> </v>
      </c>
      <c r="AP132" s="25" t="str">
        <f t="shared" si="733"/>
        <v xml:space="preserve"> </v>
      </c>
      <c r="AQ132" s="53">
        <f t="shared" ref="AQ132:AQ137" si="762">AV132+BA132+BF132+BK132+BP132+BU132+BZ132+CE132+CY132+DD132+DL132+CT132+DQ132</f>
        <v>2195749.62</v>
      </c>
      <c r="AR132" s="53">
        <f t="shared" ref="AR132:AR137" si="763">AW132+BB132+BG132+BL132+BQ132+BV132+CA132+CF132+CZ132+DE132+DM132+CU132+DI132+DR132</f>
        <v>1045225.99</v>
      </c>
      <c r="AS132" s="53">
        <f t="shared" ref="AS132:AS137" si="764">AX132+BC132+BH132+BM132+BR132+BW132+CB132+CG132+DA132+DF132+DN132+CV132+DJ132</f>
        <v>1304791.5799999998</v>
      </c>
      <c r="AT132" s="25">
        <f t="shared" si="421"/>
        <v>0.47602239366435595</v>
      </c>
      <c r="AU132" s="25">
        <f t="shared" si="436"/>
        <v>0.8010673934606477</v>
      </c>
      <c r="AV132" s="33">
        <v>900000</v>
      </c>
      <c r="AW132" s="33">
        <v>399330.46</v>
      </c>
      <c r="AX132" s="33">
        <v>293220.96999999997</v>
      </c>
      <c r="AY132" s="25">
        <f>IF(AW132&lt;=0," ",IF(AV132&lt;=0," ",IF(AW132/AV132*100&gt;200,"СВ.200",AW132/AV132)))</f>
        <v>0.44370051111111114</v>
      </c>
      <c r="AZ132" s="25">
        <f t="shared" si="734"/>
        <v>1.361875516611244</v>
      </c>
      <c r="BA132" s="33">
        <v>150000</v>
      </c>
      <c r="BB132" s="33">
        <v>34692.75</v>
      </c>
      <c r="BC132" s="33">
        <v>90142</v>
      </c>
      <c r="BD132" s="25">
        <f t="shared" si="735"/>
        <v>0.23128499999999999</v>
      </c>
      <c r="BE132" s="25">
        <f t="shared" si="736"/>
        <v>0.38486776419427127</v>
      </c>
      <c r="BF132" s="33">
        <v>1000000</v>
      </c>
      <c r="BG132" s="33">
        <v>401388.71</v>
      </c>
      <c r="BH132" s="33">
        <v>816316.96</v>
      </c>
      <c r="BI132" s="25">
        <f t="shared" si="725"/>
        <v>0.40138871000000004</v>
      </c>
      <c r="BJ132" s="25">
        <f t="shared" si="737"/>
        <v>0.4917069345221004</v>
      </c>
      <c r="BK132" s="33"/>
      <c r="BL132" s="33"/>
      <c r="BM132" s="33"/>
      <c r="BN132" s="25" t="str">
        <f>IF(BL132&lt;=0," ",IF(BK132&lt;=0," ",IF(BL132/BK132*100&gt;200,"СВ.200",BL132/BK132)))</f>
        <v xml:space="preserve"> </v>
      </c>
      <c r="BO132" s="25" t="str">
        <f>IF(BM132=0," ",IF(BL132/BM132*100&gt;200,"св.200",BL132/BM132))</f>
        <v xml:space="preserve"> </v>
      </c>
      <c r="BP132" s="33"/>
      <c r="BQ132" s="33"/>
      <c r="BR132" s="33"/>
      <c r="BS132" s="25" t="str">
        <f t="shared" si="754"/>
        <v xml:space="preserve"> </v>
      </c>
      <c r="BT132" s="25" t="str">
        <f t="shared" si="755"/>
        <v xml:space="preserve"> </v>
      </c>
      <c r="BU132" s="33">
        <v>38000</v>
      </c>
      <c r="BV132" s="33">
        <v>38000</v>
      </c>
      <c r="BW132" s="33"/>
      <c r="BX132" s="25">
        <f t="shared" si="694"/>
        <v>1</v>
      </c>
      <c r="BY132" s="25" t="str">
        <f t="shared" si="756"/>
        <v xml:space="preserve"> </v>
      </c>
      <c r="BZ132" s="33"/>
      <c r="CA132" s="33"/>
      <c r="CB132" s="33"/>
      <c r="CC132" s="25" t="str">
        <f t="shared" si="644"/>
        <v xml:space="preserve"> </v>
      </c>
      <c r="CD132" s="25" t="str">
        <f t="shared" si="739"/>
        <v xml:space="preserve"> </v>
      </c>
      <c r="CE132" s="24">
        <f t="shared" ref="CE132:CG137" si="765">CJ132+CO132</f>
        <v>40000</v>
      </c>
      <c r="CF132" s="24">
        <f t="shared" si="765"/>
        <v>109064.45</v>
      </c>
      <c r="CG132" s="24">
        <f t="shared" si="765"/>
        <v>83111.649999999994</v>
      </c>
      <c r="CH132" s="35" t="str">
        <f t="shared" si="740"/>
        <v>СВ.200</v>
      </c>
      <c r="CI132" s="25">
        <f t="shared" si="741"/>
        <v>1.3122642854521598</v>
      </c>
      <c r="CJ132" s="33">
        <v>40000</v>
      </c>
      <c r="CK132" s="33">
        <v>109064.45</v>
      </c>
      <c r="CL132" s="33">
        <v>83111.649999999994</v>
      </c>
      <c r="CM132" s="25" t="str">
        <f t="shared" si="742"/>
        <v>СВ.200</v>
      </c>
      <c r="CN132" s="25">
        <f t="shared" si="743"/>
        <v>1.3122642854521598</v>
      </c>
      <c r="CO132" s="33"/>
      <c r="CP132" s="33"/>
      <c r="CQ132" s="33"/>
      <c r="CR132" s="25" t="str">
        <f t="shared" si="744"/>
        <v xml:space="preserve"> </v>
      </c>
      <c r="CS132" s="25" t="str">
        <f t="shared" si="745"/>
        <v xml:space="preserve"> </v>
      </c>
      <c r="CT132" s="33"/>
      <c r="CU132" s="33"/>
      <c r="CV132" s="33"/>
      <c r="CW132" s="25" t="str">
        <f t="shared" si="431"/>
        <v xml:space="preserve"> </v>
      </c>
      <c r="CX132" s="25" t="str">
        <f t="shared" si="432"/>
        <v xml:space="preserve"> </v>
      </c>
      <c r="CY132" s="33"/>
      <c r="CZ132" s="33"/>
      <c r="DA132" s="33"/>
      <c r="DB132" s="25" t="str">
        <f t="shared" si="726"/>
        <v xml:space="preserve"> </v>
      </c>
      <c r="DC132" s="25" t="str">
        <f t="shared" si="746"/>
        <v xml:space="preserve"> </v>
      </c>
      <c r="DD132" s="33">
        <v>5000</v>
      </c>
      <c r="DE132" s="33"/>
      <c r="DF132" s="33">
        <v>22000</v>
      </c>
      <c r="DG132" s="25" t="str">
        <f t="shared" si="727"/>
        <v xml:space="preserve"> </v>
      </c>
      <c r="DH132" s="25">
        <f t="shared" si="750"/>
        <v>0</v>
      </c>
      <c r="DI132" s="33"/>
      <c r="DJ132" s="33"/>
      <c r="DK132" s="25" t="str">
        <f t="shared" si="757"/>
        <v xml:space="preserve"> </v>
      </c>
      <c r="DL132" s="33"/>
      <c r="DM132" s="33"/>
      <c r="DN132" s="33"/>
      <c r="DO132" s="25" t="str">
        <f t="shared" si="728"/>
        <v xml:space="preserve"> </v>
      </c>
      <c r="DP132" s="25" t="str">
        <f t="shared" ref="DP132:DP143" si="766">IF(DN132=0," ",IF(DM132/DN132*100&gt;200,"св.200",DM132/DN132))</f>
        <v xml:space="preserve"> </v>
      </c>
      <c r="DQ132" s="33">
        <v>62749.62</v>
      </c>
      <c r="DR132" s="33">
        <v>62749.62</v>
      </c>
      <c r="DS132" s="33"/>
      <c r="DT132" s="25">
        <f t="shared" si="537"/>
        <v>1</v>
      </c>
      <c r="DU132" s="25" t="str">
        <f t="shared" ref="DU132:DU136" si="767">IF(DS132=0," ",IF(DR132/DS132*100&gt;200,"св.200",DR132/DS132))</f>
        <v xml:space="preserve"> </v>
      </c>
    </row>
    <row r="133" spans="1:125" s="16" customFormat="1" ht="15.75" hidden="1" customHeight="1" outlineLevel="1">
      <c r="A133" s="15">
        <v>108</v>
      </c>
      <c r="B133" s="8" t="s">
        <v>81</v>
      </c>
      <c r="C133" s="24">
        <f t="shared" si="758"/>
        <v>325000</v>
      </c>
      <c r="D133" s="24">
        <f t="shared" si="759"/>
        <v>15980.869999999999</v>
      </c>
      <c r="E133" s="24">
        <f t="shared" si="760"/>
        <v>498965.87</v>
      </c>
      <c r="F133" s="25">
        <f t="shared" si="626"/>
        <v>4.9171907692307691E-2</v>
      </c>
      <c r="G133" s="25">
        <f t="shared" si="627"/>
        <v>3.2027982194453498E-2</v>
      </c>
      <c r="H133" s="14">
        <f t="shared" si="761"/>
        <v>225000</v>
      </c>
      <c r="I133" s="21">
        <f t="shared" si="761"/>
        <v>15980.869999999999</v>
      </c>
      <c r="J133" s="14">
        <f t="shared" si="761"/>
        <v>455478.5</v>
      </c>
      <c r="K133" s="25">
        <f t="shared" ref="K133:K137" si="768">IF(I133&lt;=0," ",IF(I133/H133*100&gt;200,"СВ.200",I133/H133))</f>
        <v>7.102608888888888E-2</v>
      </c>
      <c r="L133" s="25">
        <f t="shared" ref="L133:L137" si="769">IF(J133=0," ",IF(I133/J133*100&gt;200,"св.200",I133/J133))</f>
        <v>3.5085893187054927E-2</v>
      </c>
      <c r="M133" s="33">
        <v>40000</v>
      </c>
      <c r="N133" s="33">
        <v>8825.86</v>
      </c>
      <c r="O133" s="33">
        <v>434589.15</v>
      </c>
      <c r="P133" s="25">
        <f t="shared" ref="P133:P137" si="770">IF(N133&lt;=0," ",IF(M133&lt;=0," ",IF(N133/M133*100&gt;200,"СВ.200",N133/M133)))</f>
        <v>0.22064650000000002</v>
      </c>
      <c r="Q133" s="25">
        <f t="shared" ref="Q133:Q136" si="771">IF(O133=0," ",IF(N133/O133*100&gt;200,"св.200",N133/O133))</f>
        <v>2.0308514375013735E-2</v>
      </c>
      <c r="R133" s="33"/>
      <c r="S133" s="33"/>
      <c r="T133" s="33"/>
      <c r="U133" s="25" t="str">
        <f t="shared" ref="U133:U137" si="772">IF(S133&lt;=0," ",IF(R133&lt;=0," ",IF(S133/R133*100&gt;200,"СВ.200",S133/R133)))</f>
        <v xml:space="preserve"> </v>
      </c>
      <c r="V133" s="25" t="str">
        <f t="shared" ref="V133:V137" si="773">IF(S133=0," ",IF(S133/T133*100&gt;200,"св.200",S133/T133))</f>
        <v xml:space="preserve"> </v>
      </c>
      <c r="W133" s="33"/>
      <c r="X133" s="33"/>
      <c r="Y133" s="33"/>
      <c r="Z133" s="25" t="str">
        <f t="shared" ref="Z133:Z137" si="774">IF(X133&lt;=0," ",IF(W133&lt;=0," ",IF(X133/W133*100&gt;200,"СВ.200",X133/W133)))</f>
        <v xml:space="preserve"> </v>
      </c>
      <c r="AA133" s="25" t="str">
        <f t="shared" ref="AA133:AA137" si="775">IF(Y133=0," ",IF(X133/Y133*100&gt;200,"св.200",X133/Y133))</f>
        <v xml:space="preserve"> </v>
      </c>
      <c r="AB133" s="33">
        <v>25000</v>
      </c>
      <c r="AC133" s="33">
        <v>2844.21</v>
      </c>
      <c r="AD133" s="33">
        <v>11587.1</v>
      </c>
      <c r="AE133" s="25">
        <f t="shared" ref="AE133:AE137" si="776">IF(AC133&lt;=0," ",IF(AB133&lt;=0," ",IF(AC133/AB133*100&gt;200,"СВ.200",AC133/AB133)))</f>
        <v>0.11376840000000001</v>
      </c>
      <c r="AF133" s="25">
        <f t="shared" ref="AF133:AF137" si="777">IF(AD133=0," ",IF(AC133/AD133*100&gt;200,"св.200",AC133/AD133))</f>
        <v>0.24546348957029801</v>
      </c>
      <c r="AG133" s="33">
        <v>160000</v>
      </c>
      <c r="AH133" s="33">
        <v>4310.8</v>
      </c>
      <c r="AI133" s="33">
        <v>9302.25</v>
      </c>
      <c r="AJ133" s="25">
        <f t="shared" ref="AJ133:AJ137" si="778">IF(AH133&lt;=0," ",IF(AG133&lt;=0," ",IF(AH133/AG133*100&gt;200,"СВ.200",AH133/AG133)))</f>
        <v>2.6942500000000001E-2</v>
      </c>
      <c r="AK133" s="25">
        <f t="shared" ref="AK133:AK137" si="779">IF(AI133=0," ",IF(AH133/AI133*100&gt;200,"св.200",AH133/AI133))</f>
        <v>0.46341476524496761</v>
      </c>
      <c r="AL133" s="33"/>
      <c r="AM133" s="33"/>
      <c r="AN133" s="33"/>
      <c r="AO133" s="25" t="str">
        <f t="shared" ref="AO133:AO137" si="780">IF(AM133&lt;=0," ",IF(AL133&lt;=0," ",IF(AM133/AL133*100&gt;200,"СВ.200",AM133/AL133)))</f>
        <v xml:space="preserve"> </v>
      </c>
      <c r="AP133" s="25" t="str">
        <f t="shared" ref="AP133:AP137" si="781">IF(AN133=0," ",IF(AM133/AN133*100&gt;200,"св.200",AM133/AN133))</f>
        <v xml:space="preserve"> </v>
      </c>
      <c r="AQ133" s="53">
        <f t="shared" si="762"/>
        <v>100000</v>
      </c>
      <c r="AR133" s="53">
        <f t="shared" si="763"/>
        <v>0</v>
      </c>
      <c r="AS133" s="53">
        <f t="shared" si="764"/>
        <v>43487.37</v>
      </c>
      <c r="AT133" s="25" t="str">
        <f t="shared" ref="AT133:AT137" si="782">IF(AR133&lt;=0," ",IF(AQ133&lt;=0," ",IF(AR133/AQ133*100&gt;200,"СВ.200",AR133/AQ133)))</f>
        <v xml:space="preserve"> </v>
      </c>
      <c r="AU133" s="25">
        <f t="shared" ref="AU133:AU137" si="783">IF(AS133=0," ",IF(AR133/AS133*100&gt;200,"св.200",AR133/AS133))</f>
        <v>0</v>
      </c>
      <c r="AV133" s="33"/>
      <c r="AW133" s="33"/>
      <c r="AX133" s="33"/>
      <c r="AY133" s="25" t="str">
        <f t="shared" ref="AY133:AY137" si="784">IF(AW133&lt;=0," ",IF(AV133&lt;=0," ",IF(AW133/AV133*100&gt;200,"СВ.200",AW133/AV133)))</f>
        <v xml:space="preserve"> </v>
      </c>
      <c r="AZ133" s="25" t="str">
        <f t="shared" ref="AZ133:AZ137" si="785">IF(AX133=0," ",IF(AW133/AX133*100&gt;200,"св.200",AW133/AX133))</f>
        <v xml:space="preserve"> </v>
      </c>
      <c r="BA133" s="33">
        <v>100000</v>
      </c>
      <c r="BB133" s="33"/>
      <c r="BC133" s="33">
        <v>12345.95</v>
      </c>
      <c r="BD133" s="25" t="str">
        <f t="shared" ref="BD133:BD137" si="786">IF(BB133&lt;=0," ",IF(BA133&lt;=0," ",IF(BB133/BA133*100&gt;200,"СВ.200",BB133/BA133)))</f>
        <v xml:space="preserve"> </v>
      </c>
      <c r="BE133" s="25">
        <f t="shared" ref="BE133:BE137" si="787">IF(BC133=0," ",IF(BB133/BC133*100&gt;200,"св.200",BB133/BC133))</f>
        <v>0</v>
      </c>
      <c r="BF133" s="33"/>
      <c r="BG133" s="33"/>
      <c r="BH133" s="33">
        <v>3804.6</v>
      </c>
      <c r="BI133" s="25" t="str">
        <f t="shared" ref="BI133:BI137" si="788">IF(BG133&lt;=0," ",IF(BF133&lt;=0," ",IF(BG133/BF133*100&gt;200,"СВ.200",BG133/BF133)))</f>
        <v xml:space="preserve"> </v>
      </c>
      <c r="BJ133" s="25">
        <f t="shared" ref="BJ133:BJ137" si="789">IF(BH133=0," ",IF(BG133/BH133*100&gt;200,"св.200",BG133/BH133))</f>
        <v>0</v>
      </c>
      <c r="BK133" s="33"/>
      <c r="BL133" s="33"/>
      <c r="BM133" s="33"/>
      <c r="BN133" s="25" t="str">
        <f t="shared" ref="BN133:BN137" si="790">IF(BL133&lt;=0," ",IF(BK133&lt;=0," ",IF(BL133/BK133*100&gt;200,"СВ.200",BL133/BK133)))</f>
        <v xml:space="preserve"> </v>
      </c>
      <c r="BO133" s="25" t="str">
        <f t="shared" ref="BO133:BO137" si="791">IF(BM133=0," ",IF(BL133/BM133*100&gt;200,"св.200",BL133/BM133))</f>
        <v xml:space="preserve"> </v>
      </c>
      <c r="BP133" s="33"/>
      <c r="BQ133" s="33"/>
      <c r="BR133" s="33"/>
      <c r="BS133" s="25" t="str">
        <f t="shared" ref="BS133:BS137" si="792">IF(BQ133&lt;=0," ",IF(BP133&lt;=0," ",IF(BQ133/BP133*100&gt;200,"СВ.200",BQ133/BP133)))</f>
        <v xml:space="preserve"> </v>
      </c>
      <c r="BT133" s="25" t="str">
        <f t="shared" ref="BT133:BT137" si="793">IF(BR133=0," ",IF(BQ133/BR133*100&gt;200,"св.200",BQ133/BR133))</f>
        <v xml:space="preserve"> </v>
      </c>
      <c r="BU133" s="33"/>
      <c r="BV133" s="33"/>
      <c r="BW133" s="33">
        <v>27336.82</v>
      </c>
      <c r="BX133" s="25" t="str">
        <f t="shared" ref="BX133:BX137" si="794">IF(BV133&lt;=0," ",IF(BU133&lt;=0," ",IF(BV133/BU133*100&gt;200,"СВ.200",BV133/BU133)))</f>
        <v xml:space="preserve"> </v>
      </c>
      <c r="BY133" s="25">
        <f t="shared" ref="BY133:BY137" si="795">IF(BW133=0," ",IF(BV133/BW133*100&gt;200,"св.200",BV133/BW133))</f>
        <v>0</v>
      </c>
      <c r="BZ133" s="33"/>
      <c r="CA133" s="33"/>
      <c r="CB133" s="33"/>
      <c r="CC133" s="25" t="str">
        <f t="shared" ref="CC133:CC137" si="796">IF(CA133&lt;=0," ",IF(BZ133&lt;=0," ",IF(CA133/BZ133*100&gt;200,"СВ.200",CA133/BZ133)))</f>
        <v xml:space="preserve"> </v>
      </c>
      <c r="CD133" s="25" t="str">
        <f t="shared" ref="CD133:CD137" si="797">IF(CB133=0," ",IF(CA133/CB133*100&gt;200,"св.200",CA133/CB133))</f>
        <v xml:space="preserve"> </v>
      </c>
      <c r="CE133" s="24">
        <f t="shared" si="765"/>
        <v>0</v>
      </c>
      <c r="CF133" s="24">
        <f t="shared" si="765"/>
        <v>0</v>
      </c>
      <c r="CG133" s="24">
        <f t="shared" si="765"/>
        <v>0</v>
      </c>
      <c r="CH133" s="35" t="str">
        <f t="shared" ref="CH133:CH137" si="798">IF(CF133&lt;=0," ",IF(CE133&lt;=0," ",IF(CF133/CE133*100&gt;200,"СВ.200",CF133/CE133)))</f>
        <v xml:space="preserve"> </v>
      </c>
      <c r="CI133" s="25" t="str">
        <f t="shared" ref="CI133:CI137" si="799">IF(CG133=0," ",IF(CF133/CG133*100&gt;200,"св.200",CF133/CG133))</f>
        <v xml:space="preserve"> </v>
      </c>
      <c r="CJ133" s="33"/>
      <c r="CK133" s="33"/>
      <c r="CL133" s="33"/>
      <c r="CM133" s="25" t="str">
        <f t="shared" ref="CM133:CM137" si="800">IF(CK133&lt;=0," ",IF(CJ133&lt;=0," ",IF(CK133/CJ133*100&gt;200,"СВ.200",CK133/CJ133)))</f>
        <v xml:space="preserve"> </v>
      </c>
      <c r="CN133" s="25" t="str">
        <f t="shared" ref="CN133:CN137" si="801">IF(CL133=0," ",IF(CK133/CL133*100&gt;200,"св.200",CK133/CL133))</f>
        <v xml:space="preserve"> </v>
      </c>
      <c r="CO133" s="33"/>
      <c r="CP133" s="33"/>
      <c r="CQ133" s="33"/>
      <c r="CR133" s="25" t="str">
        <f t="shared" ref="CR133:CR137" si="802">IF(CP133&lt;=0," ",IF(CO133&lt;=0," ",IF(CP133/CO133*100&gt;200,"СВ.200",CP133/CO133)))</f>
        <v xml:space="preserve"> </v>
      </c>
      <c r="CS133" s="25" t="str">
        <f t="shared" ref="CS133:CS137" si="803">IF(CQ133=0," ",IF(CP133/CQ133*100&gt;200,"св.200",CP133/CQ133))</f>
        <v xml:space="preserve"> </v>
      </c>
      <c r="CT133" s="33"/>
      <c r="CU133" s="33"/>
      <c r="CV133" s="33"/>
      <c r="CW133" s="25" t="str">
        <f t="shared" si="431"/>
        <v xml:space="preserve"> </v>
      </c>
      <c r="CX133" s="25" t="str">
        <f t="shared" si="432"/>
        <v xml:space="preserve"> </v>
      </c>
      <c r="CY133" s="33"/>
      <c r="CZ133" s="33"/>
      <c r="DA133" s="33"/>
      <c r="DB133" s="25" t="str">
        <f t="shared" ref="DB133:DB137" si="804">IF(CZ133&lt;=0," ",IF(CY133&lt;=0," ",IF(CZ133/CY133*100&gt;200,"СВ.200",CZ133/CY133)))</f>
        <v xml:space="preserve"> </v>
      </c>
      <c r="DC133" s="25" t="str">
        <f t="shared" ref="DC133:DC137" si="805">IF(DA133=0," ",IF(CZ133/DA133*100&gt;200,"св.200",CZ133/DA133))</f>
        <v xml:space="preserve"> </v>
      </c>
      <c r="DD133" s="33"/>
      <c r="DE133" s="33"/>
      <c r="DF133" s="33"/>
      <c r="DG133" s="25" t="str">
        <f t="shared" ref="DG133:DG138" si="806">IF(DE133&lt;=0," ",IF(DD133&lt;=0," ",IF(DE133/DD133*100&gt;200,"СВ.200",DE133/DD133)))</f>
        <v xml:space="preserve"> </v>
      </c>
      <c r="DH133" s="25" t="str">
        <f t="shared" ref="DH133:DH138" si="807">IF(DF133=0," ",IF(DE133/DF133*100&gt;200,"св.200",DE133/DF133))</f>
        <v xml:space="preserve"> </v>
      </c>
      <c r="DI133" s="33"/>
      <c r="DJ133" s="33"/>
      <c r="DK133" s="25" t="str">
        <f t="shared" si="757"/>
        <v xml:space="preserve"> </v>
      </c>
      <c r="DL133" s="33"/>
      <c r="DM133" s="33"/>
      <c r="DN133" s="33"/>
      <c r="DO133" s="25" t="str">
        <f t="shared" ref="DO133:DO137" si="808">IF(DM133&lt;=0," ",IF(DL133&lt;=0," ",IF(DM133/DL133*100&gt;200,"СВ.200",DM133/DL133)))</f>
        <v xml:space="preserve"> </v>
      </c>
      <c r="DP133" s="25" t="str">
        <f t="shared" ref="DP133:DP136" si="809">IF(DN133=0," ",IF(DM133/DN133*100&gt;200,"св.200",DM133/DN133))</f>
        <v xml:space="preserve"> </v>
      </c>
      <c r="DQ133" s="33"/>
      <c r="DR133" s="33"/>
      <c r="DS133" s="33"/>
      <c r="DT133" s="25" t="str">
        <f t="shared" si="537"/>
        <v xml:space="preserve"> </v>
      </c>
      <c r="DU133" s="25" t="str">
        <f t="shared" si="767"/>
        <v xml:space="preserve"> </v>
      </c>
    </row>
    <row r="134" spans="1:125" s="16" customFormat="1" ht="15.75" hidden="1" customHeight="1" outlineLevel="1">
      <c r="A134" s="15">
        <v>109</v>
      </c>
      <c r="B134" s="8" t="s">
        <v>33</v>
      </c>
      <c r="C134" s="24">
        <f t="shared" si="758"/>
        <v>400000</v>
      </c>
      <c r="D134" s="24">
        <f t="shared" si="759"/>
        <v>45005.91</v>
      </c>
      <c r="E134" s="24">
        <f t="shared" si="760"/>
        <v>47321.1</v>
      </c>
      <c r="F134" s="25">
        <f t="shared" ref="F134:F143" si="810">IF(D134&lt;=0," ",IF(D134/C134*100&gt;200,"СВ.200",D134/C134))</f>
        <v>0.11251477500000001</v>
      </c>
      <c r="G134" s="25">
        <f t="shared" ref="G134:G143" si="811">IF(E134=0," ",IF(D134/E134*100&gt;200,"св.200",D134/E134))</f>
        <v>0.95107489048225857</v>
      </c>
      <c r="H134" s="14">
        <f t="shared" ref="H134:I137" si="812">W134++AG134+M134+AB134+AL134+R134</f>
        <v>400000</v>
      </c>
      <c r="I134" s="21">
        <f t="shared" si="812"/>
        <v>45005.91</v>
      </c>
      <c r="J134" s="14">
        <f>O134+T134+AD134+AI134</f>
        <v>47321.1</v>
      </c>
      <c r="K134" s="25">
        <f t="shared" si="768"/>
        <v>0.11251477500000001</v>
      </c>
      <c r="L134" s="25">
        <f t="shared" si="769"/>
        <v>0.95107489048225857</v>
      </c>
      <c r="M134" s="33">
        <v>105000</v>
      </c>
      <c r="N134" s="33">
        <v>14823.62</v>
      </c>
      <c r="O134" s="33">
        <v>19443.75</v>
      </c>
      <c r="P134" s="25">
        <f t="shared" si="770"/>
        <v>0.14117733333333335</v>
      </c>
      <c r="Q134" s="25">
        <f t="shared" si="771"/>
        <v>0.76238482802957253</v>
      </c>
      <c r="R134" s="33"/>
      <c r="S134" s="33"/>
      <c r="T134" s="33"/>
      <c r="U134" s="25" t="str">
        <f t="shared" si="772"/>
        <v xml:space="preserve"> </v>
      </c>
      <c r="V134" s="25" t="str">
        <f t="shared" si="773"/>
        <v xml:space="preserve"> </v>
      </c>
      <c r="W134" s="33"/>
      <c r="X134" s="33"/>
      <c r="Y134" s="33"/>
      <c r="Z134" s="25" t="str">
        <f t="shared" si="774"/>
        <v xml:space="preserve"> </v>
      </c>
      <c r="AA134" s="25" t="str">
        <f t="shared" si="775"/>
        <v xml:space="preserve"> </v>
      </c>
      <c r="AB134" s="33">
        <v>65000</v>
      </c>
      <c r="AC134" s="33">
        <v>17860.2</v>
      </c>
      <c r="AD134" s="33">
        <v>8604.2800000000007</v>
      </c>
      <c r="AE134" s="25">
        <f t="shared" si="776"/>
        <v>0.2747723076923077</v>
      </c>
      <c r="AF134" s="25" t="str">
        <f t="shared" si="777"/>
        <v>св.200</v>
      </c>
      <c r="AG134" s="33">
        <v>230000</v>
      </c>
      <c r="AH134" s="33">
        <v>12322.09</v>
      </c>
      <c r="AI134" s="33">
        <v>19273.07</v>
      </c>
      <c r="AJ134" s="25">
        <f t="shared" si="778"/>
        <v>5.3574304347826091E-2</v>
      </c>
      <c r="AK134" s="25">
        <f t="shared" si="779"/>
        <v>0.63934235697789721</v>
      </c>
      <c r="AL134" s="33"/>
      <c r="AM134" s="33"/>
      <c r="AN134" s="33"/>
      <c r="AO134" s="25" t="str">
        <f t="shared" si="780"/>
        <v xml:space="preserve"> </v>
      </c>
      <c r="AP134" s="25" t="str">
        <f t="shared" si="781"/>
        <v xml:space="preserve"> </v>
      </c>
      <c r="AQ134" s="53">
        <f t="shared" si="762"/>
        <v>0</v>
      </c>
      <c r="AR134" s="53">
        <f t="shared" si="763"/>
        <v>0</v>
      </c>
      <c r="AS134" s="53">
        <f t="shared" si="764"/>
        <v>0</v>
      </c>
      <c r="AT134" s="25" t="str">
        <f t="shared" si="782"/>
        <v xml:space="preserve"> </v>
      </c>
      <c r="AU134" s="25" t="str">
        <f t="shared" si="783"/>
        <v xml:space="preserve"> </v>
      </c>
      <c r="AV134" s="33"/>
      <c r="AW134" s="33"/>
      <c r="AX134" s="33"/>
      <c r="AY134" s="25" t="str">
        <f t="shared" si="784"/>
        <v xml:space="preserve"> </v>
      </c>
      <c r="AZ134" s="25" t="str">
        <f t="shared" si="785"/>
        <v xml:space="preserve"> </v>
      </c>
      <c r="BA134" s="33"/>
      <c r="BB134" s="33"/>
      <c r="BC134" s="33"/>
      <c r="BD134" s="25" t="str">
        <f t="shared" si="786"/>
        <v xml:space="preserve"> </v>
      </c>
      <c r="BE134" s="25" t="str">
        <f t="shared" si="787"/>
        <v xml:space="preserve"> </v>
      </c>
      <c r="BF134" s="33"/>
      <c r="BG134" s="33"/>
      <c r="BH134" s="33"/>
      <c r="BI134" s="25" t="str">
        <f t="shared" si="788"/>
        <v xml:space="preserve"> </v>
      </c>
      <c r="BJ134" s="25" t="str">
        <f t="shared" si="789"/>
        <v xml:space="preserve"> </v>
      </c>
      <c r="BK134" s="33"/>
      <c r="BL134" s="33"/>
      <c r="BM134" s="33"/>
      <c r="BN134" s="25" t="str">
        <f t="shared" si="790"/>
        <v xml:space="preserve"> </v>
      </c>
      <c r="BO134" s="25" t="str">
        <f t="shared" si="791"/>
        <v xml:space="preserve"> </v>
      </c>
      <c r="BP134" s="33"/>
      <c r="BQ134" s="33"/>
      <c r="BR134" s="33"/>
      <c r="BS134" s="25" t="str">
        <f t="shared" si="792"/>
        <v xml:space="preserve"> </v>
      </c>
      <c r="BT134" s="25" t="str">
        <f t="shared" si="793"/>
        <v xml:space="preserve"> </v>
      </c>
      <c r="BU134" s="33"/>
      <c r="BV134" s="33"/>
      <c r="BW134" s="33"/>
      <c r="BX134" s="25" t="str">
        <f t="shared" si="794"/>
        <v xml:space="preserve"> </v>
      </c>
      <c r="BY134" s="25" t="str">
        <f t="shared" ref="BY134" si="813">IF(BV134=0," ",IF(BV134/BW134*100&gt;200,"св.200",BV134/BW134))</f>
        <v xml:space="preserve"> </v>
      </c>
      <c r="BZ134" s="33"/>
      <c r="CA134" s="33"/>
      <c r="CB134" s="33"/>
      <c r="CC134" s="25" t="str">
        <f t="shared" si="796"/>
        <v xml:space="preserve"> </v>
      </c>
      <c r="CD134" s="25" t="str">
        <f t="shared" si="797"/>
        <v xml:space="preserve"> </v>
      </c>
      <c r="CE134" s="24">
        <f t="shared" si="765"/>
        <v>0</v>
      </c>
      <c r="CF134" s="24">
        <f t="shared" si="765"/>
        <v>0</v>
      </c>
      <c r="CG134" s="24">
        <f t="shared" si="765"/>
        <v>0</v>
      </c>
      <c r="CH134" s="35" t="str">
        <f t="shared" si="798"/>
        <v xml:space="preserve"> </v>
      </c>
      <c r="CI134" s="25" t="str">
        <f t="shared" si="799"/>
        <v xml:space="preserve"> </v>
      </c>
      <c r="CJ134" s="33"/>
      <c r="CK134" s="33"/>
      <c r="CL134" s="33"/>
      <c r="CM134" s="25" t="str">
        <f t="shared" si="800"/>
        <v xml:space="preserve"> </v>
      </c>
      <c r="CN134" s="25" t="str">
        <f t="shared" si="801"/>
        <v xml:space="preserve"> </v>
      </c>
      <c r="CO134" s="33"/>
      <c r="CP134" s="33"/>
      <c r="CQ134" s="33"/>
      <c r="CR134" s="25" t="str">
        <f t="shared" si="802"/>
        <v xml:space="preserve"> </v>
      </c>
      <c r="CS134" s="25" t="str">
        <f t="shared" si="803"/>
        <v xml:space="preserve"> </v>
      </c>
      <c r="CT134" s="33"/>
      <c r="CU134" s="33"/>
      <c r="CV134" s="33"/>
      <c r="CW134" s="25" t="str">
        <f t="shared" ref="CW134:CW146" si="814">IF(CU134&lt;=0," ",IF(CT134&lt;=0," ",IF(CU134/CT134*100&gt;200,"СВ.200",CU134/CT134)))</f>
        <v xml:space="preserve"> </v>
      </c>
      <c r="CX134" s="25" t="str">
        <f t="shared" ref="CX134:CX146" si="815">IF(CV134=0," ",IF(CU134/CV134*100&gt;200,"св.200",CU134/CV134))</f>
        <v xml:space="preserve"> </v>
      </c>
      <c r="CY134" s="33"/>
      <c r="CZ134" s="33"/>
      <c r="DA134" s="33"/>
      <c r="DB134" s="25" t="str">
        <f t="shared" si="804"/>
        <v xml:space="preserve"> </v>
      </c>
      <c r="DC134" s="25" t="str">
        <f t="shared" si="805"/>
        <v xml:space="preserve"> </v>
      </c>
      <c r="DD134" s="33"/>
      <c r="DE134" s="33"/>
      <c r="DF134" s="33"/>
      <c r="DG134" s="25" t="str">
        <f t="shared" si="806"/>
        <v xml:space="preserve"> </v>
      </c>
      <c r="DH134" s="25" t="str">
        <f t="shared" si="807"/>
        <v xml:space="preserve"> </v>
      </c>
      <c r="DI134" s="33"/>
      <c r="DJ134" s="33"/>
      <c r="DK134" s="25" t="str">
        <f t="shared" si="757"/>
        <v xml:space="preserve"> </v>
      </c>
      <c r="DL134" s="33"/>
      <c r="DM134" s="33"/>
      <c r="DN134" s="33"/>
      <c r="DO134" s="25" t="str">
        <f t="shared" si="808"/>
        <v xml:space="preserve"> </v>
      </c>
      <c r="DP134" s="25" t="str">
        <f t="shared" si="809"/>
        <v xml:space="preserve"> </v>
      </c>
      <c r="DQ134" s="33"/>
      <c r="DR134" s="33"/>
      <c r="DS134" s="33"/>
      <c r="DT134" s="25" t="str">
        <f t="shared" si="537"/>
        <v xml:space="preserve"> </v>
      </c>
      <c r="DU134" s="25" t="str">
        <f t="shared" si="767"/>
        <v xml:space="preserve"> </v>
      </c>
    </row>
    <row r="135" spans="1:125" s="16" customFormat="1" ht="15.75" hidden="1" customHeight="1" outlineLevel="1">
      <c r="A135" s="15">
        <v>110</v>
      </c>
      <c r="B135" s="8" t="s">
        <v>147</v>
      </c>
      <c r="C135" s="24">
        <f t="shared" si="758"/>
        <v>3080508</v>
      </c>
      <c r="D135" s="24">
        <f t="shared" si="759"/>
        <v>575026.61</v>
      </c>
      <c r="E135" s="24">
        <f t="shared" si="760"/>
        <v>67275.950000000012</v>
      </c>
      <c r="F135" s="25">
        <f t="shared" si="810"/>
        <v>0.18666616350290277</v>
      </c>
      <c r="G135" s="25" t="str">
        <f t="shared" si="811"/>
        <v>св.200</v>
      </c>
      <c r="H135" s="14">
        <f t="shared" si="812"/>
        <v>2667600</v>
      </c>
      <c r="I135" s="21">
        <f t="shared" si="812"/>
        <v>435665.06</v>
      </c>
      <c r="J135" s="14">
        <f>Y135++AI135+O135+AD135+AN135+T135</f>
        <v>27330.47</v>
      </c>
      <c r="K135" s="25">
        <f t="shared" si="768"/>
        <v>0.16331723646723648</v>
      </c>
      <c r="L135" s="25" t="str">
        <f t="shared" si="769"/>
        <v>св.200</v>
      </c>
      <c r="M135" s="37">
        <v>2007600</v>
      </c>
      <c r="N135" s="37">
        <v>433246.22</v>
      </c>
      <c r="O135" s="37">
        <v>8195.4500000000007</v>
      </c>
      <c r="P135" s="25">
        <f t="shared" si="770"/>
        <v>0.21580305837816297</v>
      </c>
      <c r="Q135" s="25" t="str">
        <f>IF(O135=0," ",IF(N135/O135*100&gt;200,"св.200",N135/O135))</f>
        <v>св.200</v>
      </c>
      <c r="R135" s="37"/>
      <c r="S135" s="37"/>
      <c r="T135" s="37"/>
      <c r="U135" s="25" t="str">
        <f t="shared" si="772"/>
        <v xml:space="preserve"> </v>
      </c>
      <c r="V135" s="25" t="str">
        <f t="shared" si="773"/>
        <v xml:space="preserve"> </v>
      </c>
      <c r="W135" s="37"/>
      <c r="X135" s="37"/>
      <c r="Y135" s="37">
        <v>395.4</v>
      </c>
      <c r="Z135" s="25" t="str">
        <f t="shared" si="774"/>
        <v xml:space="preserve"> </v>
      </c>
      <c r="AA135" s="25">
        <f t="shared" si="775"/>
        <v>0</v>
      </c>
      <c r="AB135" s="37">
        <v>60000</v>
      </c>
      <c r="AC135" s="37">
        <v>106.38</v>
      </c>
      <c r="AD135" s="37">
        <v>8448.93</v>
      </c>
      <c r="AE135" s="25">
        <f t="shared" si="776"/>
        <v>1.7729999999999998E-3</v>
      </c>
      <c r="AF135" s="25">
        <f t="shared" si="777"/>
        <v>1.2590943468581228E-2</v>
      </c>
      <c r="AG135" s="37">
        <v>600000</v>
      </c>
      <c r="AH135" s="37">
        <v>2312.46</v>
      </c>
      <c r="AI135" s="37">
        <v>10290.69</v>
      </c>
      <c r="AJ135" s="25">
        <f t="shared" si="778"/>
        <v>3.8541000000000001E-3</v>
      </c>
      <c r="AK135" s="25">
        <f t="shared" si="779"/>
        <v>0.22471379470181299</v>
      </c>
      <c r="AL135" s="37"/>
      <c r="AM135" s="37"/>
      <c r="AN135" s="37"/>
      <c r="AO135" s="25" t="str">
        <f t="shared" si="780"/>
        <v xml:space="preserve"> </v>
      </c>
      <c r="AP135" s="25" t="str">
        <f t="shared" si="781"/>
        <v xml:space="preserve"> </v>
      </c>
      <c r="AQ135" s="53">
        <f t="shared" si="762"/>
        <v>412908</v>
      </c>
      <c r="AR135" s="53">
        <f t="shared" si="763"/>
        <v>139361.54999999999</v>
      </c>
      <c r="AS135" s="53">
        <f t="shared" si="764"/>
        <v>39945.480000000003</v>
      </c>
      <c r="AT135" s="25">
        <f t="shared" si="782"/>
        <v>0.33751235141968666</v>
      </c>
      <c r="AU135" s="25" t="str">
        <f t="shared" si="783"/>
        <v>св.200</v>
      </c>
      <c r="AV135" s="37"/>
      <c r="AW135" s="37"/>
      <c r="AX135" s="37"/>
      <c r="AY135" s="25" t="str">
        <f t="shared" si="784"/>
        <v xml:space="preserve"> </v>
      </c>
      <c r="AZ135" s="25" t="str">
        <f t="shared" si="785"/>
        <v xml:space="preserve"> </v>
      </c>
      <c r="BA135" s="37">
        <v>50000</v>
      </c>
      <c r="BB135" s="37">
        <v>12345.95</v>
      </c>
      <c r="BC135" s="37">
        <v>39945.480000000003</v>
      </c>
      <c r="BD135" s="25">
        <f t="shared" si="786"/>
        <v>0.24691900000000003</v>
      </c>
      <c r="BE135" s="25">
        <f t="shared" si="787"/>
        <v>0.30907001242693793</v>
      </c>
      <c r="BF135" s="37">
        <v>17000</v>
      </c>
      <c r="BG135" s="37">
        <v>3804.6</v>
      </c>
      <c r="BH135" s="37"/>
      <c r="BI135" s="25">
        <f t="shared" si="788"/>
        <v>0.2238</v>
      </c>
      <c r="BJ135" s="25" t="str">
        <f t="shared" si="789"/>
        <v xml:space="preserve"> </v>
      </c>
      <c r="BK135" s="37"/>
      <c r="BL135" s="37"/>
      <c r="BM135" s="37"/>
      <c r="BN135" s="25" t="str">
        <f t="shared" si="790"/>
        <v xml:space="preserve"> </v>
      </c>
      <c r="BO135" s="25" t="str">
        <f t="shared" si="791"/>
        <v xml:space="preserve"> </v>
      </c>
      <c r="BP135" s="37"/>
      <c r="BQ135" s="37"/>
      <c r="BR135" s="37"/>
      <c r="BS135" s="25" t="str">
        <f t="shared" si="792"/>
        <v xml:space="preserve"> </v>
      </c>
      <c r="BT135" s="25" t="str">
        <f t="shared" si="793"/>
        <v xml:space="preserve"> </v>
      </c>
      <c r="BU135" s="37">
        <v>75000</v>
      </c>
      <c r="BV135" s="37">
        <v>54255</v>
      </c>
      <c r="BW135" s="37"/>
      <c r="BX135" s="25">
        <f t="shared" si="794"/>
        <v>0.72340000000000004</v>
      </c>
      <c r="BY135" s="25" t="str">
        <f t="shared" si="795"/>
        <v xml:space="preserve"> </v>
      </c>
      <c r="BZ135" s="37">
        <v>200000</v>
      </c>
      <c r="CA135" s="37">
        <v>57000</v>
      </c>
      <c r="CB135" s="37"/>
      <c r="CC135" s="25">
        <f t="shared" si="796"/>
        <v>0.28499999999999998</v>
      </c>
      <c r="CD135" s="25" t="str">
        <f t="shared" si="797"/>
        <v xml:space="preserve"> </v>
      </c>
      <c r="CE135" s="24">
        <f t="shared" si="765"/>
        <v>0</v>
      </c>
      <c r="CF135" s="24">
        <f t="shared" si="765"/>
        <v>0</v>
      </c>
      <c r="CG135" s="24">
        <f t="shared" si="765"/>
        <v>0</v>
      </c>
      <c r="CH135" s="35" t="str">
        <f t="shared" si="798"/>
        <v xml:space="preserve"> </v>
      </c>
      <c r="CI135" s="25" t="str">
        <f t="shared" si="799"/>
        <v xml:space="preserve"> </v>
      </c>
      <c r="CJ135" s="37"/>
      <c r="CK135" s="37"/>
      <c r="CL135" s="37"/>
      <c r="CM135" s="25" t="str">
        <f t="shared" si="800"/>
        <v xml:space="preserve"> </v>
      </c>
      <c r="CN135" s="25" t="str">
        <f t="shared" si="801"/>
        <v xml:space="preserve"> </v>
      </c>
      <c r="CO135" s="37"/>
      <c r="CP135" s="37"/>
      <c r="CQ135" s="37"/>
      <c r="CR135" s="25" t="str">
        <f t="shared" si="802"/>
        <v xml:space="preserve"> </v>
      </c>
      <c r="CS135" s="25" t="str">
        <f t="shared" si="803"/>
        <v xml:space="preserve"> </v>
      </c>
      <c r="CT135" s="37"/>
      <c r="CU135" s="37"/>
      <c r="CV135" s="37"/>
      <c r="CW135" s="25" t="str">
        <f t="shared" si="814"/>
        <v xml:space="preserve"> </v>
      </c>
      <c r="CX135" s="25" t="str">
        <f t="shared" si="815"/>
        <v xml:space="preserve"> </v>
      </c>
      <c r="CY135" s="37"/>
      <c r="CZ135" s="37"/>
      <c r="DA135" s="37"/>
      <c r="DB135" s="25" t="str">
        <f t="shared" si="804"/>
        <v xml:space="preserve"> </v>
      </c>
      <c r="DC135" s="25" t="str">
        <f t="shared" si="805"/>
        <v xml:space="preserve"> </v>
      </c>
      <c r="DD135" s="37"/>
      <c r="DE135" s="37"/>
      <c r="DF135" s="37"/>
      <c r="DG135" s="25" t="str">
        <f t="shared" si="806"/>
        <v xml:space="preserve"> </v>
      </c>
      <c r="DH135" s="25" t="str">
        <f t="shared" si="807"/>
        <v xml:space="preserve"> </v>
      </c>
      <c r="DI135" s="37"/>
      <c r="DJ135" s="37"/>
      <c r="DK135" s="25" t="str">
        <f t="shared" si="757"/>
        <v xml:space="preserve"> </v>
      </c>
      <c r="DL135" s="37"/>
      <c r="DM135" s="37"/>
      <c r="DN135" s="37"/>
      <c r="DO135" s="25" t="str">
        <f t="shared" si="808"/>
        <v xml:space="preserve"> </v>
      </c>
      <c r="DP135" s="25" t="str">
        <f t="shared" si="809"/>
        <v xml:space="preserve"> </v>
      </c>
      <c r="DQ135" s="37">
        <v>70908</v>
      </c>
      <c r="DR135" s="37">
        <v>11956</v>
      </c>
      <c r="DS135" s="37"/>
      <c r="DT135" s="25">
        <f t="shared" si="537"/>
        <v>0.16861285045410956</v>
      </c>
      <c r="DU135" s="25" t="str">
        <f t="shared" si="767"/>
        <v xml:space="preserve"> </v>
      </c>
    </row>
    <row r="136" spans="1:125" s="16" customFormat="1" ht="15.75" hidden="1" customHeight="1" outlineLevel="1">
      <c r="A136" s="15">
        <v>111</v>
      </c>
      <c r="B136" s="8" t="s">
        <v>47</v>
      </c>
      <c r="C136" s="24">
        <f t="shared" si="758"/>
        <v>933162.21</v>
      </c>
      <c r="D136" s="24">
        <f t="shared" si="759"/>
        <v>105038.39</v>
      </c>
      <c r="E136" s="24">
        <f t="shared" si="760"/>
        <v>170036.42</v>
      </c>
      <c r="F136" s="25">
        <f t="shared" si="810"/>
        <v>0.11256176994136957</v>
      </c>
      <c r="G136" s="25">
        <f t="shared" si="811"/>
        <v>0.61774054052655303</v>
      </c>
      <c r="H136" s="14">
        <f t="shared" si="812"/>
        <v>872495</v>
      </c>
      <c r="I136" s="21">
        <f t="shared" si="812"/>
        <v>105030.44</v>
      </c>
      <c r="J136" s="14">
        <f>Y136++AI136+O136+AD136+AN136+T136</f>
        <v>170029.58000000002</v>
      </c>
      <c r="K136" s="25">
        <f t="shared" si="768"/>
        <v>0.12037941764709253</v>
      </c>
      <c r="L136" s="25">
        <f t="shared" si="769"/>
        <v>0.61771863460463761</v>
      </c>
      <c r="M136" s="33">
        <v>355295</v>
      </c>
      <c r="N136" s="33">
        <v>87585.89</v>
      </c>
      <c r="O136" s="33">
        <v>69319.490000000005</v>
      </c>
      <c r="P136" s="25">
        <f t="shared" si="770"/>
        <v>0.24651596560604569</v>
      </c>
      <c r="Q136" s="25">
        <f t="shared" si="771"/>
        <v>1.2635103056874768</v>
      </c>
      <c r="R136" s="33"/>
      <c r="S136" s="33"/>
      <c r="T136" s="33"/>
      <c r="U136" s="25" t="str">
        <f t="shared" si="772"/>
        <v xml:space="preserve"> </v>
      </c>
      <c r="V136" s="25" t="str">
        <f t="shared" si="773"/>
        <v xml:space="preserve"> </v>
      </c>
      <c r="W136" s="33">
        <v>1200</v>
      </c>
      <c r="X136" s="33"/>
      <c r="Y136" s="33">
        <v>11064</v>
      </c>
      <c r="Z136" s="25" t="str">
        <f t="shared" si="774"/>
        <v xml:space="preserve"> </v>
      </c>
      <c r="AA136" s="25">
        <f t="shared" si="775"/>
        <v>0</v>
      </c>
      <c r="AB136" s="33">
        <v>132000</v>
      </c>
      <c r="AC136" s="33">
        <v>2692.69</v>
      </c>
      <c r="AD136" s="33">
        <v>39198.86</v>
      </c>
      <c r="AE136" s="25">
        <f t="shared" si="776"/>
        <v>2.0399166666666666E-2</v>
      </c>
      <c r="AF136" s="25">
        <f t="shared" si="777"/>
        <v>6.8693069135173826E-2</v>
      </c>
      <c r="AG136" s="33">
        <v>384000</v>
      </c>
      <c r="AH136" s="33">
        <v>14751.86</v>
      </c>
      <c r="AI136" s="33">
        <v>50447.23</v>
      </c>
      <c r="AJ136" s="25">
        <f t="shared" si="778"/>
        <v>3.8416302083333333E-2</v>
      </c>
      <c r="AK136" s="25">
        <f t="shared" si="779"/>
        <v>0.29242160570560566</v>
      </c>
      <c r="AL136" s="33"/>
      <c r="AM136" s="33"/>
      <c r="AN136" s="33"/>
      <c r="AO136" s="25" t="str">
        <f t="shared" si="780"/>
        <v xml:space="preserve"> </v>
      </c>
      <c r="AP136" s="25" t="str">
        <f>IF(AM136=0," ",IF(AM136/AN136*100&gt;200,"св.200",AM136/AN136))</f>
        <v xml:space="preserve"> </v>
      </c>
      <c r="AQ136" s="53">
        <f t="shared" si="762"/>
        <v>60667.210000000006</v>
      </c>
      <c r="AR136" s="53">
        <f t="shared" si="763"/>
        <v>7.95</v>
      </c>
      <c r="AS136" s="53">
        <f t="shared" si="764"/>
        <v>6.84</v>
      </c>
      <c r="AT136" s="25">
        <f t="shared" si="782"/>
        <v>1.3104278241903657E-4</v>
      </c>
      <c r="AU136" s="25">
        <f t="shared" si="783"/>
        <v>1.1622807017543859</v>
      </c>
      <c r="AV136" s="33"/>
      <c r="AW136" s="33"/>
      <c r="AX136" s="33"/>
      <c r="AY136" s="25" t="str">
        <f t="shared" si="784"/>
        <v xml:space="preserve"> </v>
      </c>
      <c r="AZ136" s="25" t="str">
        <f t="shared" si="785"/>
        <v xml:space="preserve"> </v>
      </c>
      <c r="BA136" s="33">
        <v>47105.120000000003</v>
      </c>
      <c r="BB136" s="33">
        <v>7.95</v>
      </c>
      <c r="BC136" s="33">
        <v>6.84</v>
      </c>
      <c r="BD136" s="25">
        <f t="shared" si="786"/>
        <v>1.6877146263505962E-4</v>
      </c>
      <c r="BE136" s="25">
        <f t="shared" si="787"/>
        <v>1.1622807017543859</v>
      </c>
      <c r="BF136" s="33"/>
      <c r="BG136" s="33"/>
      <c r="BH136" s="33"/>
      <c r="BI136" s="25" t="str">
        <f t="shared" si="788"/>
        <v xml:space="preserve"> </v>
      </c>
      <c r="BJ136" s="25" t="str">
        <f t="shared" si="789"/>
        <v xml:space="preserve"> </v>
      </c>
      <c r="BK136" s="33"/>
      <c r="BL136" s="33"/>
      <c r="BM136" s="33"/>
      <c r="BN136" s="25" t="str">
        <f t="shared" si="790"/>
        <v xml:space="preserve"> </v>
      </c>
      <c r="BO136" s="25" t="str">
        <f t="shared" si="791"/>
        <v xml:space="preserve"> </v>
      </c>
      <c r="BP136" s="33"/>
      <c r="BQ136" s="33"/>
      <c r="BR136" s="33"/>
      <c r="BS136" s="25" t="str">
        <f t="shared" si="792"/>
        <v xml:space="preserve"> </v>
      </c>
      <c r="BT136" s="25" t="str">
        <f t="shared" si="793"/>
        <v xml:space="preserve"> </v>
      </c>
      <c r="BU136" s="33"/>
      <c r="BV136" s="33"/>
      <c r="BW136" s="33"/>
      <c r="BX136" s="25" t="str">
        <f t="shared" si="794"/>
        <v xml:space="preserve"> </v>
      </c>
      <c r="BY136" s="25" t="str">
        <f t="shared" si="795"/>
        <v xml:space="preserve"> </v>
      </c>
      <c r="BZ136" s="33"/>
      <c r="CA136" s="33"/>
      <c r="CB136" s="33"/>
      <c r="CC136" s="25" t="str">
        <f t="shared" si="796"/>
        <v xml:space="preserve"> </v>
      </c>
      <c r="CD136" s="25" t="str">
        <f t="shared" si="797"/>
        <v xml:space="preserve"> </v>
      </c>
      <c r="CE136" s="24">
        <f t="shared" si="765"/>
        <v>0</v>
      </c>
      <c r="CF136" s="24">
        <f t="shared" si="765"/>
        <v>0</v>
      </c>
      <c r="CG136" s="24">
        <f t="shared" si="765"/>
        <v>0</v>
      </c>
      <c r="CH136" s="35" t="str">
        <f t="shared" si="798"/>
        <v xml:space="preserve"> </v>
      </c>
      <c r="CI136" s="25" t="str">
        <f t="shared" si="799"/>
        <v xml:space="preserve"> </v>
      </c>
      <c r="CJ136" s="33"/>
      <c r="CK136" s="33"/>
      <c r="CL136" s="33"/>
      <c r="CM136" s="25" t="str">
        <f t="shared" si="800"/>
        <v xml:space="preserve"> </v>
      </c>
      <c r="CN136" s="25" t="str">
        <f t="shared" si="801"/>
        <v xml:space="preserve"> </v>
      </c>
      <c r="CO136" s="33"/>
      <c r="CP136" s="33"/>
      <c r="CQ136" s="33"/>
      <c r="CR136" s="25" t="str">
        <f t="shared" si="802"/>
        <v xml:space="preserve"> </v>
      </c>
      <c r="CS136" s="25" t="str">
        <f t="shared" si="803"/>
        <v xml:space="preserve"> </v>
      </c>
      <c r="CT136" s="33"/>
      <c r="CU136" s="33"/>
      <c r="CV136" s="33"/>
      <c r="CW136" s="25" t="str">
        <f t="shared" si="814"/>
        <v xml:space="preserve"> </v>
      </c>
      <c r="CX136" s="25" t="str">
        <f t="shared" si="815"/>
        <v xml:space="preserve"> </v>
      </c>
      <c r="CY136" s="33"/>
      <c r="CZ136" s="33"/>
      <c r="DA136" s="33"/>
      <c r="DB136" s="25" t="str">
        <f t="shared" si="804"/>
        <v xml:space="preserve"> </v>
      </c>
      <c r="DC136" s="25" t="str">
        <f t="shared" si="805"/>
        <v xml:space="preserve"> </v>
      </c>
      <c r="DD136" s="33"/>
      <c r="DE136" s="33"/>
      <c r="DF136" s="33"/>
      <c r="DG136" s="25" t="str">
        <f t="shared" si="806"/>
        <v xml:space="preserve"> </v>
      </c>
      <c r="DH136" s="25" t="str">
        <f t="shared" si="807"/>
        <v xml:space="preserve"> </v>
      </c>
      <c r="DI136" s="33"/>
      <c r="DJ136" s="33"/>
      <c r="DK136" s="25" t="str">
        <f t="shared" si="757"/>
        <v xml:space="preserve"> </v>
      </c>
      <c r="DL136" s="33"/>
      <c r="DM136" s="33"/>
      <c r="DN136" s="33"/>
      <c r="DO136" s="25" t="str">
        <f t="shared" si="808"/>
        <v xml:space="preserve"> </v>
      </c>
      <c r="DP136" s="25" t="str">
        <f t="shared" si="809"/>
        <v xml:space="preserve"> </v>
      </c>
      <c r="DQ136" s="33">
        <v>13562.09</v>
      </c>
      <c r="DR136" s="33"/>
      <c r="DS136" s="33"/>
      <c r="DT136" s="25" t="str">
        <f t="shared" si="537"/>
        <v xml:space="preserve"> </v>
      </c>
      <c r="DU136" s="25" t="str">
        <f t="shared" si="767"/>
        <v xml:space="preserve"> </v>
      </c>
    </row>
    <row r="137" spans="1:125" s="16" customFormat="1" ht="15.75" hidden="1" customHeight="1" outlineLevel="1">
      <c r="A137" s="15">
        <f t="shared" ref="A137" si="816">A136+1</f>
        <v>112</v>
      </c>
      <c r="B137" s="8" t="s">
        <v>68</v>
      </c>
      <c r="C137" s="24">
        <f t="shared" si="758"/>
        <v>845700</v>
      </c>
      <c r="D137" s="24">
        <f t="shared" si="759"/>
        <v>35350.36</v>
      </c>
      <c r="E137" s="24">
        <f t="shared" si="760"/>
        <v>74946.17</v>
      </c>
      <c r="F137" s="25">
        <f t="shared" si="810"/>
        <v>4.1800118245240631E-2</v>
      </c>
      <c r="G137" s="25">
        <f t="shared" si="811"/>
        <v>0.47167667140295494</v>
      </c>
      <c r="H137" s="14">
        <f t="shared" si="812"/>
        <v>835000</v>
      </c>
      <c r="I137" s="21">
        <f t="shared" si="812"/>
        <v>35350.36</v>
      </c>
      <c r="J137" s="14">
        <f>Y137++AI137+O137+AD137+AN137+T137</f>
        <v>74946.17</v>
      </c>
      <c r="K137" s="25">
        <f t="shared" si="768"/>
        <v>4.2335760479041917E-2</v>
      </c>
      <c r="L137" s="25">
        <f t="shared" si="769"/>
        <v>0.47167667140295494</v>
      </c>
      <c r="M137" s="33">
        <v>20000</v>
      </c>
      <c r="N137" s="33">
        <v>1191.33</v>
      </c>
      <c r="O137" s="33">
        <v>6217.51</v>
      </c>
      <c r="P137" s="25">
        <f t="shared" si="770"/>
        <v>5.9566499999999994E-2</v>
      </c>
      <c r="Q137" s="25">
        <f>IF(O137=0," ",IF(N137/O137*100&gt;200,"св.200",N137/O137))</f>
        <v>0.19160885949519982</v>
      </c>
      <c r="R137" s="33"/>
      <c r="S137" s="33"/>
      <c r="T137" s="33"/>
      <c r="U137" s="25" t="str">
        <f t="shared" si="772"/>
        <v xml:space="preserve"> </v>
      </c>
      <c r="V137" s="25" t="str">
        <f t="shared" si="773"/>
        <v xml:space="preserve"> </v>
      </c>
      <c r="W137" s="33"/>
      <c r="X137" s="33">
        <v>3033.8</v>
      </c>
      <c r="Y137" s="33"/>
      <c r="Z137" s="25" t="str">
        <f t="shared" si="774"/>
        <v xml:space="preserve"> </v>
      </c>
      <c r="AA137" s="25" t="str">
        <f t="shared" si="775"/>
        <v xml:space="preserve"> </v>
      </c>
      <c r="AB137" s="33">
        <v>200000</v>
      </c>
      <c r="AC137" s="33">
        <v>1773.58</v>
      </c>
      <c r="AD137" s="33">
        <v>6164.64</v>
      </c>
      <c r="AE137" s="25">
        <f t="shared" si="776"/>
        <v>8.8678999999999997E-3</v>
      </c>
      <c r="AF137" s="25">
        <f t="shared" si="777"/>
        <v>0.28770212048067689</v>
      </c>
      <c r="AG137" s="33">
        <v>615000</v>
      </c>
      <c r="AH137" s="33">
        <v>29351.65</v>
      </c>
      <c r="AI137" s="33">
        <v>62564.02</v>
      </c>
      <c r="AJ137" s="25">
        <f t="shared" si="778"/>
        <v>4.7726260162601626E-2</v>
      </c>
      <c r="AK137" s="25">
        <f t="shared" si="779"/>
        <v>0.46914584452853259</v>
      </c>
      <c r="AL137" s="33"/>
      <c r="AM137" s="33"/>
      <c r="AN137" s="33"/>
      <c r="AO137" s="25" t="str">
        <f t="shared" si="780"/>
        <v xml:space="preserve"> </v>
      </c>
      <c r="AP137" s="25" t="str">
        <f t="shared" si="781"/>
        <v xml:space="preserve"> </v>
      </c>
      <c r="AQ137" s="53">
        <f t="shared" si="762"/>
        <v>10700</v>
      </c>
      <c r="AR137" s="53">
        <f t="shared" si="763"/>
        <v>0</v>
      </c>
      <c r="AS137" s="53">
        <f t="shared" si="764"/>
        <v>0</v>
      </c>
      <c r="AT137" s="25" t="str">
        <f t="shared" si="782"/>
        <v xml:space="preserve"> </v>
      </c>
      <c r="AU137" s="25" t="str">
        <f t="shared" si="783"/>
        <v xml:space="preserve"> </v>
      </c>
      <c r="AV137" s="33"/>
      <c r="AW137" s="33"/>
      <c r="AX137" s="33"/>
      <c r="AY137" s="25" t="str">
        <f t="shared" si="784"/>
        <v xml:space="preserve"> </v>
      </c>
      <c r="AZ137" s="25" t="str">
        <f t="shared" si="785"/>
        <v xml:space="preserve"> </v>
      </c>
      <c r="BA137" s="33">
        <v>10700</v>
      </c>
      <c r="BB137" s="33"/>
      <c r="BC137" s="33"/>
      <c r="BD137" s="25" t="str">
        <f t="shared" si="786"/>
        <v xml:space="preserve"> </v>
      </c>
      <c r="BE137" s="25" t="str">
        <f t="shared" si="787"/>
        <v xml:space="preserve"> </v>
      </c>
      <c r="BF137" s="33"/>
      <c r="BG137" s="33"/>
      <c r="BH137" s="33"/>
      <c r="BI137" s="25" t="str">
        <f t="shared" si="788"/>
        <v xml:space="preserve"> </v>
      </c>
      <c r="BJ137" s="25" t="str">
        <f t="shared" si="789"/>
        <v xml:space="preserve"> </v>
      </c>
      <c r="BK137" s="33"/>
      <c r="BL137" s="33"/>
      <c r="BM137" s="33"/>
      <c r="BN137" s="25" t="str">
        <f t="shared" si="790"/>
        <v xml:space="preserve"> </v>
      </c>
      <c r="BO137" s="25" t="str">
        <f t="shared" si="791"/>
        <v xml:space="preserve"> </v>
      </c>
      <c r="BP137" s="33"/>
      <c r="BQ137" s="33"/>
      <c r="BR137" s="33"/>
      <c r="BS137" s="25" t="str">
        <f t="shared" si="792"/>
        <v xml:space="preserve"> </v>
      </c>
      <c r="BT137" s="25" t="str">
        <f t="shared" si="793"/>
        <v xml:space="preserve"> </v>
      </c>
      <c r="BU137" s="33"/>
      <c r="BV137" s="33"/>
      <c r="BW137" s="33"/>
      <c r="BX137" s="25" t="str">
        <f t="shared" si="794"/>
        <v xml:space="preserve"> </v>
      </c>
      <c r="BY137" s="25" t="str">
        <f t="shared" si="795"/>
        <v xml:space="preserve"> </v>
      </c>
      <c r="BZ137" s="33"/>
      <c r="CA137" s="33"/>
      <c r="CB137" s="33"/>
      <c r="CC137" s="25" t="str">
        <f t="shared" si="796"/>
        <v xml:space="preserve"> </v>
      </c>
      <c r="CD137" s="25" t="str">
        <f t="shared" si="797"/>
        <v xml:space="preserve"> </v>
      </c>
      <c r="CE137" s="24">
        <f t="shared" si="765"/>
        <v>0</v>
      </c>
      <c r="CF137" s="24">
        <f t="shared" si="765"/>
        <v>0</v>
      </c>
      <c r="CG137" s="24">
        <f t="shared" si="765"/>
        <v>0</v>
      </c>
      <c r="CH137" s="35" t="str">
        <f t="shared" si="798"/>
        <v xml:space="preserve"> </v>
      </c>
      <c r="CI137" s="25" t="str">
        <f t="shared" si="799"/>
        <v xml:space="preserve"> </v>
      </c>
      <c r="CJ137" s="33"/>
      <c r="CK137" s="33"/>
      <c r="CL137" s="33"/>
      <c r="CM137" s="25" t="str">
        <f t="shared" si="800"/>
        <v xml:space="preserve"> </v>
      </c>
      <c r="CN137" s="25" t="str">
        <f t="shared" si="801"/>
        <v xml:space="preserve"> </v>
      </c>
      <c r="CO137" s="33"/>
      <c r="CP137" s="33"/>
      <c r="CQ137" s="33"/>
      <c r="CR137" s="25" t="str">
        <f t="shared" si="802"/>
        <v xml:space="preserve"> </v>
      </c>
      <c r="CS137" s="25" t="str">
        <f t="shared" si="803"/>
        <v xml:space="preserve"> </v>
      </c>
      <c r="CT137" s="33"/>
      <c r="CU137" s="33"/>
      <c r="CV137" s="33"/>
      <c r="CW137" s="25" t="str">
        <f t="shared" si="814"/>
        <v xml:space="preserve"> </v>
      </c>
      <c r="CX137" s="25" t="str">
        <f t="shared" si="815"/>
        <v xml:space="preserve"> </v>
      </c>
      <c r="CY137" s="33"/>
      <c r="CZ137" s="33"/>
      <c r="DA137" s="33"/>
      <c r="DB137" s="25" t="str">
        <f t="shared" si="804"/>
        <v xml:space="preserve"> </v>
      </c>
      <c r="DC137" s="25" t="str">
        <f t="shared" si="805"/>
        <v xml:space="preserve"> </v>
      </c>
      <c r="DD137" s="33"/>
      <c r="DE137" s="33"/>
      <c r="DF137" s="33"/>
      <c r="DG137" s="25" t="str">
        <f t="shared" si="806"/>
        <v xml:space="preserve"> </v>
      </c>
      <c r="DH137" s="25" t="str">
        <f t="shared" si="807"/>
        <v xml:space="preserve"> </v>
      </c>
      <c r="DI137" s="33"/>
      <c r="DJ137" s="33"/>
      <c r="DK137" s="25" t="str">
        <f t="shared" si="757"/>
        <v xml:space="preserve"> </v>
      </c>
      <c r="DL137" s="33"/>
      <c r="DM137" s="33"/>
      <c r="DN137" s="33"/>
      <c r="DO137" s="25" t="str">
        <f t="shared" si="808"/>
        <v xml:space="preserve"> </v>
      </c>
      <c r="DP137" s="25" t="str">
        <f>IF(DM137=0," ",IF(DM137/DN137*100&gt;200,"св.200",DM137/DN137))</f>
        <v xml:space="preserve"> </v>
      </c>
      <c r="DQ137" s="33"/>
      <c r="DR137" s="33"/>
      <c r="DS137" s="33"/>
      <c r="DT137" s="25" t="str">
        <f t="shared" si="537"/>
        <v xml:space="preserve"> </v>
      </c>
      <c r="DU137" s="25" t="str">
        <f>IF(DR137=0," ",IF(DR137/DS137*100&gt;200,"св.200",DR137/DS137))</f>
        <v xml:space="preserve"> </v>
      </c>
    </row>
    <row r="138" spans="1:125" s="18" customFormat="1" ht="15.75" hidden="1">
      <c r="A138" s="17"/>
      <c r="B138" s="7" t="s">
        <v>142</v>
      </c>
      <c r="C138" s="28">
        <f>SUM(C139:C142)</f>
        <v>35540319.280000001</v>
      </c>
      <c r="D138" s="28">
        <f>SUM(D139:D142)</f>
        <v>6629860.7999999998</v>
      </c>
      <c r="E138" s="28">
        <f>SUM(E139:E140,E141,E142)</f>
        <v>6205880.4200000018</v>
      </c>
      <c r="F138" s="23">
        <f t="shared" si="810"/>
        <v>0.18654477321285334</v>
      </c>
      <c r="G138" s="23">
        <f t="shared" si="811"/>
        <v>1.0683191346442344</v>
      </c>
      <c r="H138" s="22">
        <f>SUM(H139:H142)</f>
        <v>33781143</v>
      </c>
      <c r="I138" s="22">
        <f>SUM(I139:I142)</f>
        <v>6180977.5899999999</v>
      </c>
      <c r="J138" s="22">
        <f>SUM(J139:J140,J141,J142)</f>
        <v>5727506.7100000018</v>
      </c>
      <c r="K138" s="23">
        <f t="shared" si="719"/>
        <v>0.18297123901343421</v>
      </c>
      <c r="L138" s="23">
        <f t="shared" si="729"/>
        <v>1.0791742206444308</v>
      </c>
      <c r="M138" s="22">
        <f>SUM(M139:M142)</f>
        <v>24402913</v>
      </c>
      <c r="N138" s="22">
        <f>SUM(N139:N142)</f>
        <v>4655706.7899999991</v>
      </c>
      <c r="O138" s="56">
        <f>SUM(O139:O142)</f>
        <v>4574572.8100000005</v>
      </c>
      <c r="P138" s="23">
        <f t="shared" si="720"/>
        <v>0.19078487842824335</v>
      </c>
      <c r="Q138" s="23">
        <f t="shared" si="730"/>
        <v>1.0177358593621333</v>
      </c>
      <c r="R138" s="56">
        <f>SUM(R139:R142)</f>
        <v>3091230</v>
      </c>
      <c r="S138" s="56">
        <f>SUM(S139:S142)</f>
        <v>797756.01</v>
      </c>
      <c r="T138" s="56">
        <f>SUM(T139:T142)</f>
        <v>663432.86</v>
      </c>
      <c r="U138" s="23">
        <f t="shared" si="721"/>
        <v>0.2580707388321154</v>
      </c>
      <c r="V138" s="23">
        <f t="shared" si="751"/>
        <v>1.2024668328909727</v>
      </c>
      <c r="W138" s="56">
        <f>SUM(W139:W142)</f>
        <v>120000</v>
      </c>
      <c r="X138" s="56">
        <f>SUM(X139:X142)</f>
        <v>66144</v>
      </c>
      <c r="Y138" s="56">
        <f>SUM(Y139:Y142)</f>
        <v>94366.5</v>
      </c>
      <c r="Z138" s="23">
        <f t="shared" si="752"/>
        <v>0.55120000000000002</v>
      </c>
      <c r="AA138" s="23">
        <f t="shared" si="753"/>
        <v>0.70092670598146589</v>
      </c>
      <c r="AB138" s="56">
        <f>SUM(AB139:AB142)</f>
        <v>1997000</v>
      </c>
      <c r="AC138" s="56">
        <f>SUM(AC139:AC142)</f>
        <v>109694.17</v>
      </c>
      <c r="AD138" s="56">
        <f>SUM(AD139:AD142)</f>
        <v>100551.79999999999</v>
      </c>
      <c r="AE138" s="23">
        <f t="shared" si="722"/>
        <v>5.4929479218828244E-2</v>
      </c>
      <c r="AF138" s="23">
        <f t="shared" si="731"/>
        <v>1.0909219924456848</v>
      </c>
      <c r="AG138" s="56">
        <f>SUM(AG139:AG142)</f>
        <v>4170000</v>
      </c>
      <c r="AH138" s="56">
        <f>SUM(AH139:AH142)</f>
        <v>551676.62</v>
      </c>
      <c r="AI138" s="56">
        <f>SUM(AI139:AI142)</f>
        <v>294582.74</v>
      </c>
      <c r="AJ138" s="23">
        <f t="shared" si="723"/>
        <v>0.132296551558753</v>
      </c>
      <c r="AK138" s="23">
        <f t="shared" si="732"/>
        <v>1.8727391156725612</v>
      </c>
      <c r="AL138" s="56">
        <f>SUM(AL139:AL142)</f>
        <v>0</v>
      </c>
      <c r="AM138" s="56">
        <f>SUM(AM139:AM142)</f>
        <v>0</v>
      </c>
      <c r="AN138" s="56">
        <f>SUM(AN139:AN142)</f>
        <v>0</v>
      </c>
      <c r="AO138" s="23" t="str">
        <f t="shared" si="688"/>
        <v xml:space="preserve"> </v>
      </c>
      <c r="AP138" s="23" t="str">
        <f t="shared" si="733"/>
        <v xml:space="preserve"> </v>
      </c>
      <c r="AQ138" s="56">
        <f>SUM(AQ139:AQ142)</f>
        <v>1759176.28</v>
      </c>
      <c r="AR138" s="56">
        <f>SUM(AR139:AR142)</f>
        <v>448883.21</v>
      </c>
      <c r="AS138" s="56">
        <f>SUM(AS139:AS142)</f>
        <v>478373.70999999996</v>
      </c>
      <c r="AT138" s="23">
        <f t="shared" ref="AT138:AT143" si="817">IF(AR138&lt;=0," ",IF(AQ138&lt;=0," ",IF(AR138/AQ138*100&gt;200,"СВ.200",AR138/AQ138)))</f>
        <v>0.25516670222497545</v>
      </c>
      <c r="AU138" s="23">
        <f t="shared" ref="AU138:AU143" si="818">IF(AS138=0," ",IF(AR138/AS138*100&gt;200,"св.200",AR138/AS138))</f>
        <v>0.93835259048830266</v>
      </c>
      <c r="AV138" s="56">
        <f>SUM(AV139:AV142)</f>
        <v>370000</v>
      </c>
      <c r="AW138" s="56">
        <f>SUM(AW139:AW142)</f>
        <v>61356.01</v>
      </c>
      <c r="AX138" s="56">
        <f>SUM(AX139:AX142)</f>
        <v>46003.63</v>
      </c>
      <c r="AY138" s="23">
        <f t="shared" si="724"/>
        <v>0.16582705405405407</v>
      </c>
      <c r="AZ138" s="23">
        <f t="shared" si="734"/>
        <v>1.3337210563601178</v>
      </c>
      <c r="BA138" s="56">
        <f>SUM(BA139:BA142)</f>
        <v>350363.14</v>
      </c>
      <c r="BB138" s="56">
        <f>SUM(BB139:BB142)</f>
        <v>161555</v>
      </c>
      <c r="BC138" s="56">
        <f>SUM(BC139:BC142)</f>
        <v>64124.4</v>
      </c>
      <c r="BD138" s="23">
        <f t="shared" si="735"/>
        <v>0.4611072957046794</v>
      </c>
      <c r="BE138" s="23" t="str">
        <f t="shared" si="736"/>
        <v>св.200</v>
      </c>
      <c r="BF138" s="56">
        <f>SUM(BF139:BF142)</f>
        <v>10080</v>
      </c>
      <c r="BG138" s="56">
        <f>SUM(BG139:BG142)</f>
        <v>3107.41</v>
      </c>
      <c r="BH138" s="56">
        <f>SUM(BH139:BH142)</f>
        <v>3669.27</v>
      </c>
      <c r="BI138" s="23">
        <f t="shared" si="725"/>
        <v>0.30827480158730158</v>
      </c>
      <c r="BJ138" s="23">
        <f t="shared" si="737"/>
        <v>0.84687417388199826</v>
      </c>
      <c r="BK138" s="56">
        <f>SUM(BK139:BK142)</f>
        <v>0</v>
      </c>
      <c r="BL138" s="56">
        <f>SUM(BL139:BL142)</f>
        <v>0</v>
      </c>
      <c r="BM138" s="56">
        <f>SUM(BM139:BM142)</f>
        <v>0</v>
      </c>
      <c r="BN138" s="23" t="str">
        <f t="shared" si="674"/>
        <v xml:space="preserve"> </v>
      </c>
      <c r="BO138" s="23" t="str">
        <f t="shared" si="738"/>
        <v xml:space="preserve"> </v>
      </c>
      <c r="BP138" s="56">
        <f>SUM(BP139:BP142)</f>
        <v>728166.47</v>
      </c>
      <c r="BQ138" s="56">
        <f>SUM(BQ139:BQ142)</f>
        <v>147783.70000000001</v>
      </c>
      <c r="BR138" s="56">
        <f>SUM(BR139:BR142)</f>
        <v>170816.98</v>
      </c>
      <c r="BS138" s="23">
        <f t="shared" si="754"/>
        <v>0.20295317909927935</v>
      </c>
      <c r="BT138" s="23">
        <f t="shared" si="755"/>
        <v>0.8651581359183379</v>
      </c>
      <c r="BU138" s="56">
        <f>SUM(BU139:BU142)</f>
        <v>72600</v>
      </c>
      <c r="BV138" s="56">
        <f>SUM(BV139:BV142)</f>
        <v>64704</v>
      </c>
      <c r="BW138" s="56">
        <f>SUM(BW139:BW142)</f>
        <v>6548.23</v>
      </c>
      <c r="BX138" s="23">
        <f t="shared" si="694"/>
        <v>0.89123966942148758</v>
      </c>
      <c r="BY138" s="23" t="str">
        <f t="shared" si="756"/>
        <v>св.200</v>
      </c>
      <c r="BZ138" s="56">
        <f>SUM(BZ139:BZ142)</f>
        <v>1000</v>
      </c>
      <c r="CA138" s="56">
        <f>SUM(CA139:CA142)</f>
        <v>0</v>
      </c>
      <c r="CB138" s="56">
        <f>SUM(CB139:CB142)</f>
        <v>0</v>
      </c>
      <c r="CC138" s="23" t="str">
        <f t="shared" ref="CC138:CC143" si="819">IF(CA138&lt;=0," ",IF(BZ138&lt;=0," ",IF(CA138/BZ138*100&gt;200,"СВ.200",CA138/BZ138)))</f>
        <v xml:space="preserve"> </v>
      </c>
      <c r="CD138" s="23" t="str">
        <f t="shared" si="739"/>
        <v xml:space="preserve"> </v>
      </c>
      <c r="CE138" s="28">
        <f>SUM(CE139:CE142)</f>
        <v>150000</v>
      </c>
      <c r="CF138" s="28">
        <f>SUM(CF139:CF142)</f>
        <v>9377.09</v>
      </c>
      <c r="CG138" s="28">
        <f>SUM(CG139:CG142)</f>
        <v>1528.87</v>
      </c>
      <c r="CH138" s="23">
        <f t="shared" si="740"/>
        <v>6.2513933333333341E-2</v>
      </c>
      <c r="CI138" s="23" t="str">
        <f t="shared" si="741"/>
        <v>св.200</v>
      </c>
      <c r="CJ138" s="56">
        <f>SUM(CJ139:CJ142)</f>
        <v>150000</v>
      </c>
      <c r="CK138" s="56">
        <f>SUM(CK139:CK142)</f>
        <v>9377.09</v>
      </c>
      <c r="CL138" s="56">
        <f>SUM(CL139:CL142)</f>
        <v>1528.87</v>
      </c>
      <c r="CM138" s="23">
        <f t="shared" si="742"/>
        <v>6.2513933333333341E-2</v>
      </c>
      <c r="CN138" s="23" t="str">
        <f t="shared" si="743"/>
        <v>св.200</v>
      </c>
      <c r="CO138" s="56">
        <f>SUM(CO139:CO142)</f>
        <v>0</v>
      </c>
      <c r="CP138" s="56">
        <f>SUM(CP139:CP142)</f>
        <v>0</v>
      </c>
      <c r="CQ138" s="56">
        <f>SUM(CQ139:CQ142)</f>
        <v>0</v>
      </c>
      <c r="CR138" s="23" t="str">
        <f t="shared" si="744"/>
        <v xml:space="preserve"> </v>
      </c>
      <c r="CS138" s="23" t="str">
        <f t="shared" si="745"/>
        <v xml:space="preserve"> </v>
      </c>
      <c r="CT138" s="56">
        <f>SUM(CT139:CT142)</f>
        <v>0</v>
      </c>
      <c r="CU138" s="56">
        <f>SUM(CU139:CU142)</f>
        <v>0</v>
      </c>
      <c r="CV138" s="56">
        <f>SUM(CV139:CV142)</f>
        <v>0</v>
      </c>
      <c r="CW138" s="45" t="str">
        <f t="shared" si="814"/>
        <v xml:space="preserve"> </v>
      </c>
      <c r="CX138" s="45" t="str">
        <f t="shared" si="815"/>
        <v xml:space="preserve"> </v>
      </c>
      <c r="CY138" s="56">
        <f>SUM(CY139:CY142)</f>
        <v>0</v>
      </c>
      <c r="CZ138" s="56">
        <f>SUM(CZ139:CZ142)</f>
        <v>0</v>
      </c>
      <c r="DA138" s="56">
        <f>SUM(DA139:DA142)</f>
        <v>0</v>
      </c>
      <c r="DB138" s="23" t="str">
        <f t="shared" si="726"/>
        <v xml:space="preserve"> </v>
      </c>
      <c r="DC138" s="23" t="str">
        <f t="shared" si="746"/>
        <v xml:space="preserve"> </v>
      </c>
      <c r="DD138" s="56">
        <f>SUM(DD139:DD142)</f>
        <v>0</v>
      </c>
      <c r="DE138" s="56">
        <f>SUM(DE139:DE142)</f>
        <v>0</v>
      </c>
      <c r="DF138" s="56">
        <f>SUM(DF139:DF142)</f>
        <v>0</v>
      </c>
      <c r="DG138" s="23" t="str">
        <f t="shared" si="806"/>
        <v xml:space="preserve"> </v>
      </c>
      <c r="DH138" s="23" t="str">
        <f t="shared" si="807"/>
        <v xml:space="preserve"> </v>
      </c>
      <c r="DI138" s="56">
        <f>SUM(DI139:DI142)</f>
        <v>0</v>
      </c>
      <c r="DJ138" s="56">
        <f>SUM(DJ139:DJ142)</f>
        <v>0</v>
      </c>
      <c r="DK138" s="23" t="str">
        <f t="shared" si="757"/>
        <v xml:space="preserve"> </v>
      </c>
      <c r="DL138" s="56">
        <f>SUM(DL139:DL142)</f>
        <v>0</v>
      </c>
      <c r="DM138" s="56">
        <f>SUM(DM139:DM142)</f>
        <v>0</v>
      </c>
      <c r="DN138" s="56">
        <f>SUM(DN139:DN142)</f>
        <v>185682.33</v>
      </c>
      <c r="DO138" s="23" t="str">
        <f t="shared" si="728"/>
        <v xml:space="preserve"> </v>
      </c>
      <c r="DP138" s="23">
        <f t="shared" si="766"/>
        <v>0</v>
      </c>
      <c r="DQ138" s="56">
        <f>SUM(DQ139:DQ142)</f>
        <v>76966.67</v>
      </c>
      <c r="DR138" s="56">
        <f>SUM(DR139:DR142)</f>
        <v>1000</v>
      </c>
      <c r="DS138" s="56">
        <f>SUM(DS139:DS142)</f>
        <v>0</v>
      </c>
      <c r="DT138" s="23">
        <f t="shared" si="537"/>
        <v>1.2992636942718192E-2</v>
      </c>
      <c r="DU138" s="23" t="str">
        <f t="shared" ref="DU138:DU143" si="820">IF(DS138=0," ",IF(DR138/DS138*100&gt;200,"св.200",DR138/DS138))</f>
        <v xml:space="preserve"> </v>
      </c>
    </row>
    <row r="139" spans="1:125" s="16" customFormat="1" ht="15.75" hidden="1" customHeight="1" outlineLevel="1">
      <c r="A139" s="15">
        <v>113</v>
      </c>
      <c r="B139" s="8" t="s">
        <v>75</v>
      </c>
      <c r="C139" s="24">
        <f t="shared" ref="C139:D142" si="821">H139+AQ139</f>
        <v>31802316.16</v>
      </c>
      <c r="D139" s="24">
        <f t="shared" si="821"/>
        <v>5809681.9399999995</v>
      </c>
      <c r="E139" s="24">
        <f t="shared" ref="E139:E142" si="822">J139+AS139</f>
        <v>5508931.9700000016</v>
      </c>
      <c r="F139" s="25">
        <f t="shared" si="810"/>
        <v>0.18268109501116284</v>
      </c>
      <c r="G139" s="25">
        <f t="shared" si="811"/>
        <v>1.0545931537433739</v>
      </c>
      <c r="H139" s="14">
        <f>W139++AG139+M139+AB139+AL139+R139</f>
        <v>30534143</v>
      </c>
      <c r="I139" s="21">
        <f>X139++AH139+N139+AC139+AM139+S139</f>
        <v>5590577.7299999995</v>
      </c>
      <c r="J139" s="14">
        <f>Y139++AI139+O139+AD139+AN139+T139</f>
        <v>5290582.4900000012</v>
      </c>
      <c r="K139" s="25">
        <f t="shared" si="719"/>
        <v>0.18309266875444971</v>
      </c>
      <c r="L139" s="25">
        <f t="shared" si="729"/>
        <v>1.0567036315126046</v>
      </c>
      <c r="M139" s="33">
        <v>23441913</v>
      </c>
      <c r="N139" s="33">
        <v>4354573.72</v>
      </c>
      <c r="O139" s="33">
        <v>4440363.82</v>
      </c>
      <c r="P139" s="25">
        <f t="shared" si="720"/>
        <v>0.1857601689759705</v>
      </c>
      <c r="Q139" s="25">
        <f t="shared" si="730"/>
        <v>0.98067948855596243</v>
      </c>
      <c r="R139" s="33">
        <v>3091230</v>
      </c>
      <c r="S139" s="33">
        <v>797756.01</v>
      </c>
      <c r="T139" s="33">
        <v>663432.86</v>
      </c>
      <c r="U139" s="25">
        <f t="shared" si="721"/>
        <v>0.2580707388321154</v>
      </c>
      <c r="V139" s="25">
        <f t="shared" si="751"/>
        <v>1.2024668328909727</v>
      </c>
      <c r="W139" s="33"/>
      <c r="X139" s="33"/>
      <c r="Y139" s="33"/>
      <c r="Z139" s="25" t="str">
        <f t="shared" si="752"/>
        <v xml:space="preserve"> </v>
      </c>
      <c r="AA139" s="25" t="str">
        <f t="shared" si="753"/>
        <v xml:space="preserve"> </v>
      </c>
      <c r="AB139" s="33">
        <v>1700000</v>
      </c>
      <c r="AC139" s="33">
        <v>97782.58</v>
      </c>
      <c r="AD139" s="33">
        <v>82804.83</v>
      </c>
      <c r="AE139" s="25">
        <f t="shared" si="722"/>
        <v>5.7519164705882357E-2</v>
      </c>
      <c r="AF139" s="25">
        <f t="shared" si="731"/>
        <v>1.1808801491410585</v>
      </c>
      <c r="AG139" s="33">
        <v>2301000</v>
      </c>
      <c r="AH139" s="33">
        <v>340465.42</v>
      </c>
      <c r="AI139" s="33">
        <v>103980.98</v>
      </c>
      <c r="AJ139" s="25">
        <f t="shared" si="723"/>
        <v>0.14796411125597567</v>
      </c>
      <c r="AK139" s="25" t="str">
        <f t="shared" si="732"/>
        <v>св.200</v>
      </c>
      <c r="AL139" s="33"/>
      <c r="AM139" s="33"/>
      <c r="AN139" s="33"/>
      <c r="AO139" s="25" t="str">
        <f t="shared" si="688"/>
        <v xml:space="preserve"> </v>
      </c>
      <c r="AP139" s="25" t="str">
        <f t="shared" si="733"/>
        <v xml:space="preserve"> </v>
      </c>
      <c r="AQ139" s="53">
        <f t="shared" ref="AQ139:AQ142" si="823">AV139+BA139+BF139+BK139+BP139+BU139+BZ139+CE139+CY139+DD139+DL139+CT139+DQ139</f>
        <v>1268173.1599999999</v>
      </c>
      <c r="AR139" s="53">
        <f t="shared" ref="AR139:AR142" si="824">AW139+BB139+BG139+BL139+BQ139+BV139+CA139+CF139+CZ139+DE139+DM139+CU139+DI139+DR139</f>
        <v>219104.21000000002</v>
      </c>
      <c r="AS139" s="53">
        <f t="shared" ref="AS139:AS142" si="825">AX139+BC139+BH139+BM139+BR139+BW139+CB139+CG139+DA139+DF139+DN139+CV139+DJ139</f>
        <v>218349.48</v>
      </c>
      <c r="AT139" s="25">
        <f t="shared" si="817"/>
        <v>0.17277152435555412</v>
      </c>
      <c r="AU139" s="25">
        <f t="shared" si="818"/>
        <v>1.0034565230015662</v>
      </c>
      <c r="AV139" s="33">
        <v>370000</v>
      </c>
      <c r="AW139" s="33">
        <v>61356.01</v>
      </c>
      <c r="AX139" s="33">
        <v>46003.63</v>
      </c>
      <c r="AY139" s="25">
        <f t="shared" si="724"/>
        <v>0.16582705405405407</v>
      </c>
      <c r="AZ139" s="25">
        <f t="shared" si="734"/>
        <v>1.3337210563601178</v>
      </c>
      <c r="BA139" s="33"/>
      <c r="BB139" s="33"/>
      <c r="BC139" s="33"/>
      <c r="BD139" s="25" t="str">
        <f t="shared" si="735"/>
        <v xml:space="preserve"> </v>
      </c>
      <c r="BE139" s="25" t="str">
        <f t="shared" si="736"/>
        <v xml:space="preserve"> </v>
      </c>
      <c r="BF139" s="33"/>
      <c r="BG139" s="33">
        <v>587.41</v>
      </c>
      <c r="BH139" s="33"/>
      <c r="BI139" s="25" t="str">
        <f t="shared" si="725"/>
        <v xml:space="preserve"> </v>
      </c>
      <c r="BJ139" s="25" t="str">
        <f t="shared" si="737"/>
        <v xml:space="preserve"> </v>
      </c>
      <c r="BK139" s="33"/>
      <c r="BL139" s="33"/>
      <c r="BM139" s="33"/>
      <c r="BN139" s="25" t="str">
        <f t="shared" si="674"/>
        <v xml:space="preserve"> </v>
      </c>
      <c r="BO139" s="25" t="str">
        <f t="shared" si="738"/>
        <v xml:space="preserve"> </v>
      </c>
      <c r="BP139" s="33">
        <v>728166.47</v>
      </c>
      <c r="BQ139" s="33">
        <v>147783.70000000001</v>
      </c>
      <c r="BR139" s="33">
        <v>170816.98</v>
      </c>
      <c r="BS139" s="25">
        <f t="shared" si="754"/>
        <v>0.20295317909927935</v>
      </c>
      <c r="BT139" s="25">
        <f t="shared" ref="BT139" si="826">IF(BR139=0," ",IF(BQ139/BR139*100&gt;200,"св.200",BQ139/BR139))</f>
        <v>0.8651581359183379</v>
      </c>
      <c r="BU139" s="33"/>
      <c r="BV139" s="33"/>
      <c r="BW139" s="33"/>
      <c r="BX139" s="25" t="str">
        <f t="shared" si="694"/>
        <v xml:space="preserve"> </v>
      </c>
      <c r="BY139" s="25" t="str">
        <f t="shared" si="756"/>
        <v xml:space="preserve"> </v>
      </c>
      <c r="BZ139" s="33"/>
      <c r="CA139" s="33"/>
      <c r="CB139" s="33"/>
      <c r="CC139" s="25" t="str">
        <f t="shared" si="819"/>
        <v xml:space="preserve"> </v>
      </c>
      <c r="CD139" s="25" t="str">
        <f t="shared" si="739"/>
        <v xml:space="preserve"> </v>
      </c>
      <c r="CE139" s="24">
        <f t="shared" ref="CE139:CG142" si="827">CJ139+CO139</f>
        <v>150000</v>
      </c>
      <c r="CF139" s="24">
        <f t="shared" si="827"/>
        <v>9377.09</v>
      </c>
      <c r="CG139" s="24">
        <f t="shared" si="827"/>
        <v>1528.87</v>
      </c>
      <c r="CH139" s="35">
        <f t="shared" si="740"/>
        <v>6.2513933333333341E-2</v>
      </c>
      <c r="CI139" s="25" t="str">
        <f t="shared" si="741"/>
        <v>св.200</v>
      </c>
      <c r="CJ139" s="33">
        <v>150000</v>
      </c>
      <c r="CK139" s="33">
        <v>9377.09</v>
      </c>
      <c r="CL139" s="33">
        <v>1528.87</v>
      </c>
      <c r="CM139" s="25">
        <f t="shared" si="742"/>
        <v>6.2513933333333341E-2</v>
      </c>
      <c r="CN139" s="25" t="str">
        <f t="shared" si="743"/>
        <v>св.200</v>
      </c>
      <c r="CO139" s="33"/>
      <c r="CP139" s="33"/>
      <c r="CQ139" s="33"/>
      <c r="CR139" s="25" t="str">
        <f t="shared" si="744"/>
        <v xml:space="preserve"> </v>
      </c>
      <c r="CS139" s="25" t="str">
        <f t="shared" si="745"/>
        <v xml:space="preserve"> </v>
      </c>
      <c r="CT139" s="33"/>
      <c r="CU139" s="33"/>
      <c r="CV139" s="33"/>
      <c r="CW139" s="25" t="str">
        <f t="shared" si="814"/>
        <v xml:space="preserve"> </v>
      </c>
      <c r="CX139" s="25" t="str">
        <f t="shared" si="815"/>
        <v xml:space="preserve"> </v>
      </c>
      <c r="CY139" s="33"/>
      <c r="CZ139" s="33"/>
      <c r="DA139" s="33"/>
      <c r="DB139" s="25" t="str">
        <f t="shared" si="726"/>
        <v xml:space="preserve"> </v>
      </c>
      <c r="DC139" s="25" t="str">
        <f t="shared" si="746"/>
        <v xml:space="preserve"> </v>
      </c>
      <c r="DD139" s="33"/>
      <c r="DE139" s="33"/>
      <c r="DF139" s="33"/>
      <c r="DG139" s="25" t="str">
        <f t="shared" si="727"/>
        <v xml:space="preserve"> </v>
      </c>
      <c r="DH139" s="25" t="str">
        <f t="shared" si="750"/>
        <v xml:space="preserve"> </v>
      </c>
      <c r="DI139" s="33"/>
      <c r="DJ139" s="33"/>
      <c r="DK139" s="25" t="str">
        <f t="shared" si="757"/>
        <v xml:space="preserve"> </v>
      </c>
      <c r="DL139" s="33"/>
      <c r="DM139" s="33"/>
      <c r="DN139" s="33"/>
      <c r="DO139" s="25" t="str">
        <f t="shared" si="728"/>
        <v xml:space="preserve"> </v>
      </c>
      <c r="DP139" s="25" t="str">
        <f t="shared" si="766"/>
        <v xml:space="preserve"> </v>
      </c>
      <c r="DQ139" s="33">
        <v>20006.689999999999</v>
      </c>
      <c r="DR139" s="33"/>
      <c r="DS139" s="33"/>
      <c r="DT139" s="25" t="str">
        <f t="shared" si="537"/>
        <v xml:space="preserve"> </v>
      </c>
      <c r="DU139" s="25" t="str">
        <f t="shared" si="820"/>
        <v xml:space="preserve"> </v>
      </c>
    </row>
    <row r="140" spans="1:125" s="16" customFormat="1" ht="15.75" hidden="1" customHeight="1" outlineLevel="1">
      <c r="A140" s="15">
        <v>114</v>
      </c>
      <c r="B140" s="8" t="s">
        <v>57</v>
      </c>
      <c r="C140" s="24">
        <f t="shared" si="821"/>
        <v>1645475.15</v>
      </c>
      <c r="D140" s="24">
        <f t="shared" si="821"/>
        <v>440494.76000000007</v>
      </c>
      <c r="E140" s="24">
        <f t="shared" si="822"/>
        <v>383991.28</v>
      </c>
      <c r="F140" s="25">
        <f t="shared" si="810"/>
        <v>0.26770064561594875</v>
      </c>
      <c r="G140" s="25">
        <f t="shared" si="811"/>
        <v>1.1471478206484274</v>
      </c>
      <c r="H140" s="14">
        <f t="shared" ref="H140:I142" si="828">W140++AG140+M140+AB140+AL140+R140</f>
        <v>1311000</v>
      </c>
      <c r="I140" s="21">
        <f t="shared" si="828"/>
        <v>267260.76000000007</v>
      </c>
      <c r="J140" s="14">
        <f>O140+T140+Y140+AD140+AI140</f>
        <v>190611.45</v>
      </c>
      <c r="K140" s="25">
        <f t="shared" ref="K140:K142" si="829">IF(I140&lt;=0," ",IF(I140/H140*100&gt;200,"СВ.200",I140/H140))</f>
        <v>0.20386022883295199</v>
      </c>
      <c r="L140" s="25">
        <f t="shared" ref="L140:L142" si="830">IF(J140=0," ",IF(I140/J140*100&gt;200,"св.200",I140/J140))</f>
        <v>1.4021233247005889</v>
      </c>
      <c r="M140" s="33">
        <v>311000</v>
      </c>
      <c r="N140" s="33">
        <v>65783.97</v>
      </c>
      <c r="O140" s="33">
        <v>57961.82</v>
      </c>
      <c r="P140" s="25">
        <f t="shared" ref="P140:P142" si="831">IF(N140&lt;=0," ",IF(M140&lt;=0," ",IF(N140/M140*100&gt;200,"СВ.200",N140/M140)))</f>
        <v>0.2115240192926045</v>
      </c>
      <c r="Q140" s="25">
        <f t="shared" ref="Q140:Q142" si="832">IF(O140=0," ",IF(N140/O140*100&gt;200,"св.200",N140/O140))</f>
        <v>1.1349534917985666</v>
      </c>
      <c r="R140" s="33"/>
      <c r="S140" s="33"/>
      <c r="T140" s="33"/>
      <c r="U140" s="25" t="str">
        <f t="shared" ref="U140:U142" si="833">IF(S140&lt;=0," ",IF(R140&lt;=0," ",IF(S140/R140*100&gt;200,"СВ.200",S140/R140)))</f>
        <v xml:space="preserve"> </v>
      </c>
      <c r="V140" s="25" t="str">
        <f t="shared" ref="V140:V142" si="834">IF(S140=0," ",IF(S140/T140*100&gt;200,"св.200",S140/T140))</f>
        <v xml:space="preserve"> </v>
      </c>
      <c r="W140" s="33">
        <v>90000</v>
      </c>
      <c r="X140" s="33">
        <v>63962.1</v>
      </c>
      <c r="Y140" s="33">
        <v>87828.9</v>
      </c>
      <c r="Z140" s="25">
        <f t="shared" ref="Z140" si="835">IF(X140&lt;=0," ",IF(W140&lt;=0," ",IF(X140/W140*100&gt;200,"СВ.200",X140/W140)))</f>
        <v>0.71068999999999993</v>
      </c>
      <c r="AA140" s="25">
        <f t="shared" ref="AA140" si="836">IF(Y140=0," ",IF(X140/Y140*100&gt;200,"св.200",X140/Y140))</f>
        <v>0.72825801074589347</v>
      </c>
      <c r="AB140" s="33">
        <v>87000</v>
      </c>
      <c r="AC140" s="33">
        <v>-143.91</v>
      </c>
      <c r="AD140" s="33">
        <v>6246.9</v>
      </c>
      <c r="AE140" s="25" t="str">
        <f t="shared" si="722"/>
        <v xml:space="preserve"> </v>
      </c>
      <c r="AF140" s="25">
        <f t="shared" ref="AF140:AF141" si="837">IF(AD140=0," ",IF(AC140/AD140*100&gt;200,"св.200",AC140/AD140))</f>
        <v>-2.3037026365077078E-2</v>
      </c>
      <c r="AG140" s="33">
        <v>823000</v>
      </c>
      <c r="AH140" s="33">
        <v>137658.6</v>
      </c>
      <c r="AI140" s="33">
        <v>38573.83</v>
      </c>
      <c r="AJ140" s="25">
        <f t="shared" ref="AJ140:AJ142" si="838">IF(AH140&lt;=0," ",IF(AG140&lt;=0," ",IF(AH140/AG140*100&gt;200,"СВ.200",AH140/AG140)))</f>
        <v>0.16726439854191982</v>
      </c>
      <c r="AK140" s="25" t="str">
        <f t="shared" ref="AK140:AK142" si="839">IF(AI140=0," ",IF(AH140/AI140*100&gt;200,"св.200",AH140/AI140))</f>
        <v>св.200</v>
      </c>
      <c r="AL140" s="33"/>
      <c r="AM140" s="33"/>
      <c r="AN140" s="33"/>
      <c r="AO140" s="25" t="str">
        <f t="shared" ref="AO140:AO142" si="840">IF(AM140&lt;=0," ",IF(AL140&lt;=0," ",IF(AM140/AL140*100&gt;200,"СВ.200",AM140/AL140)))</f>
        <v xml:space="preserve"> </v>
      </c>
      <c r="AP140" s="25" t="str">
        <f t="shared" ref="AP140:AP142" si="841">IF(AN140=0," ",IF(AM140/AN140*100&gt;200,"св.200",AM140/AN140))</f>
        <v xml:space="preserve"> </v>
      </c>
      <c r="AQ140" s="53">
        <f t="shared" si="823"/>
        <v>334475.15000000002</v>
      </c>
      <c r="AR140" s="53">
        <f t="shared" si="824"/>
        <v>173234</v>
      </c>
      <c r="AS140" s="53">
        <f t="shared" si="825"/>
        <v>193379.83</v>
      </c>
      <c r="AT140" s="25">
        <f t="shared" ref="AT140:AT142" si="842">IF(AR140&lt;=0," ",IF(AQ140&lt;=0," ",IF(AR140/AQ140*100&gt;200,"СВ.200",AR140/AQ140)))</f>
        <v>0.51792786399826707</v>
      </c>
      <c r="AU140" s="25">
        <f t="shared" ref="AU140:AU142" si="843">IF(AS140=0," ",IF(AR140/AS140*100&gt;200,"св.200",AR140/AS140))</f>
        <v>0.89582248572666556</v>
      </c>
      <c r="AV140" s="33"/>
      <c r="AW140" s="33"/>
      <c r="AX140" s="33"/>
      <c r="AY140" s="25" t="str">
        <f t="shared" ref="AY140:AY142" si="844">IF(AW140&lt;=0," ",IF(AV140&lt;=0," ",IF(AW140/AV140*100&gt;200,"СВ.200",AW140/AV140)))</f>
        <v xml:space="preserve"> </v>
      </c>
      <c r="AZ140" s="25" t="str">
        <f t="shared" ref="AZ140:AZ142" si="845">IF(AX140=0," ",IF(AW140/AX140*100&gt;200,"св.200",AW140/AX140))</f>
        <v xml:space="preserve"> </v>
      </c>
      <c r="BA140" s="33">
        <v>239715.15</v>
      </c>
      <c r="BB140" s="33">
        <v>110130</v>
      </c>
      <c r="BC140" s="33"/>
      <c r="BD140" s="25">
        <f t="shared" ref="BD140:BD142" si="846">IF(BB140&lt;=0," ",IF(BA140&lt;=0," ",IF(BB140/BA140*100&gt;200,"СВ.200",BB140/BA140)))</f>
        <v>0.45942027443822386</v>
      </c>
      <c r="BE140" s="25" t="str">
        <f t="shared" ref="BE140:BE142" si="847">IF(BC140=0," ",IF(BB140/BC140*100&gt;200,"св.200",BB140/BC140))</f>
        <v xml:space="preserve"> </v>
      </c>
      <c r="BF140" s="33"/>
      <c r="BG140" s="33"/>
      <c r="BH140" s="33">
        <v>1149.27</v>
      </c>
      <c r="BI140" s="25" t="str">
        <f t="shared" ref="BI140:BI142" si="848">IF(BG140&lt;=0," ",IF(BF140&lt;=0," ",IF(BG140/BF140*100&gt;200,"СВ.200",BG140/BF140)))</f>
        <v xml:space="preserve"> </v>
      </c>
      <c r="BJ140" s="25">
        <f t="shared" ref="BJ140:BJ142" si="849">IF(BH140=0," ",IF(BG140/BH140*100&gt;200,"св.200",BG140/BH140))</f>
        <v>0</v>
      </c>
      <c r="BK140" s="33"/>
      <c r="BL140" s="33"/>
      <c r="BM140" s="33"/>
      <c r="BN140" s="25" t="str">
        <f t="shared" ref="BN140:BN142" si="850">IF(BL140&lt;=0," ",IF(BK140&lt;=0," ",IF(BL140/BK140*100&gt;200,"СВ.200",BL140/BK140)))</f>
        <v xml:space="preserve"> </v>
      </c>
      <c r="BO140" s="25" t="str">
        <f t="shared" ref="BO140:BO142" si="851">IF(BM140=0," ",IF(BL140/BM140*100&gt;200,"св.200",BL140/BM140))</f>
        <v xml:space="preserve"> </v>
      </c>
      <c r="BP140" s="33"/>
      <c r="BQ140" s="33"/>
      <c r="BR140" s="33"/>
      <c r="BS140" s="25" t="str">
        <f t="shared" ref="BS140:BS142" si="852">IF(BQ140&lt;=0," ",IF(BP140&lt;=0," ",IF(BQ140/BP140*100&gt;200,"СВ.200",BQ140/BP140)))</f>
        <v xml:space="preserve"> </v>
      </c>
      <c r="BT140" s="25" t="str">
        <f t="shared" ref="BT140:BT142" si="853">IF(BR140=0," ",IF(BQ140/BR140*100&gt;200,"св.200",BQ140/BR140))</f>
        <v xml:space="preserve"> </v>
      </c>
      <c r="BU140" s="33">
        <v>50000</v>
      </c>
      <c r="BV140" s="33">
        <v>62104</v>
      </c>
      <c r="BW140" s="33">
        <v>6548.23</v>
      </c>
      <c r="BX140" s="25">
        <f t="shared" ref="BX140" si="854">IF(BV140&lt;=0," ",IF(BU140&lt;=0," ",IF(BV140/BU140*100&gt;200,"СВ.200",BV140/BU140)))</f>
        <v>1.2420800000000001</v>
      </c>
      <c r="BY140" s="25" t="str">
        <f>IF(BV140=0," ",IF(BV140/BW140*100&gt;200,"св.200",BV140/BW140))</f>
        <v>св.200</v>
      </c>
      <c r="BZ140" s="33">
        <v>1000</v>
      </c>
      <c r="CA140" s="33"/>
      <c r="CB140" s="33"/>
      <c r="CC140" s="25" t="str">
        <f t="shared" ref="CC140:CC142" si="855">IF(CA140&lt;=0," ",IF(BZ140&lt;=0," ",IF(CA140/BZ140*100&gt;200,"СВ.200",CA140/BZ140)))</f>
        <v xml:space="preserve"> </v>
      </c>
      <c r="CD140" s="25" t="str">
        <f t="shared" ref="CD140:CD142" si="856">IF(CB140=0," ",IF(CA140/CB140*100&gt;200,"св.200",CA140/CB140))</f>
        <v xml:space="preserve"> </v>
      </c>
      <c r="CE140" s="24">
        <f t="shared" si="827"/>
        <v>0</v>
      </c>
      <c r="CF140" s="24">
        <f t="shared" si="827"/>
        <v>0</v>
      </c>
      <c r="CG140" s="24">
        <f t="shared" si="827"/>
        <v>0</v>
      </c>
      <c r="CH140" s="35" t="str">
        <f t="shared" ref="CH140:CH142" si="857">IF(CF140&lt;=0," ",IF(CE140&lt;=0," ",IF(CF140/CE140*100&gt;200,"СВ.200",CF140/CE140)))</f>
        <v xml:space="preserve"> </v>
      </c>
      <c r="CI140" s="25" t="str">
        <f t="shared" ref="CI140:CI142" si="858">IF(CG140=0," ",IF(CF140/CG140*100&gt;200,"св.200",CF140/CG140))</f>
        <v xml:space="preserve"> </v>
      </c>
      <c r="CJ140" s="33"/>
      <c r="CK140" s="33"/>
      <c r="CL140" s="33"/>
      <c r="CM140" s="25" t="str">
        <f t="shared" ref="CM140:CM142" si="859">IF(CK140&lt;=0," ",IF(CJ140&lt;=0," ",IF(CK140/CJ140*100&gt;200,"СВ.200",CK140/CJ140)))</f>
        <v xml:space="preserve"> </v>
      </c>
      <c r="CN140" s="25" t="str">
        <f t="shared" ref="CN140:CN142" si="860">IF(CL140=0," ",IF(CK140/CL140*100&gt;200,"св.200",CK140/CL140))</f>
        <v xml:space="preserve"> </v>
      </c>
      <c r="CO140" s="33"/>
      <c r="CP140" s="33"/>
      <c r="CQ140" s="33"/>
      <c r="CR140" s="25" t="str">
        <f t="shared" ref="CR140:CR142" si="861">IF(CP140&lt;=0," ",IF(CO140&lt;=0," ",IF(CP140/CO140*100&gt;200,"СВ.200",CP140/CO140)))</f>
        <v xml:space="preserve"> </v>
      </c>
      <c r="CS140" s="25" t="str">
        <f t="shared" ref="CS140:CS142" si="862">IF(CQ140=0," ",IF(CP140/CQ140*100&gt;200,"св.200",CP140/CQ140))</f>
        <v xml:space="preserve"> </v>
      </c>
      <c r="CT140" s="33"/>
      <c r="CU140" s="33"/>
      <c r="CV140" s="33"/>
      <c r="CW140" s="25" t="str">
        <f t="shared" si="814"/>
        <v xml:space="preserve"> </v>
      </c>
      <c r="CX140" s="25" t="str">
        <f t="shared" si="815"/>
        <v xml:space="preserve"> </v>
      </c>
      <c r="CY140" s="33"/>
      <c r="CZ140" s="33"/>
      <c r="DA140" s="33"/>
      <c r="DB140" s="25" t="str">
        <f t="shared" ref="DB140:DB142" si="863">IF(CZ140&lt;=0," ",IF(CY140&lt;=0," ",IF(CZ140/CY140*100&gt;200,"СВ.200",CZ140/CY140)))</f>
        <v xml:space="preserve"> </v>
      </c>
      <c r="DC140" s="25" t="str">
        <f t="shared" ref="DC140:DC142" si="864">IF(DA140=0," ",IF(CZ140/DA140*100&gt;200,"св.200",CZ140/DA140))</f>
        <v xml:space="preserve"> </v>
      </c>
      <c r="DD140" s="33"/>
      <c r="DE140" s="33"/>
      <c r="DF140" s="33"/>
      <c r="DG140" s="25" t="str">
        <f t="shared" ref="DG140:DG142" si="865">IF(DE140&lt;=0," ",IF(DD140&lt;=0," ",IF(DE140/DD140*100&gt;200,"СВ.200",DE140/DD140)))</f>
        <v xml:space="preserve"> </v>
      </c>
      <c r="DH140" s="25" t="str">
        <f t="shared" ref="DH140:DH142" si="866">IF(DF140=0," ",IF(DE140/DF140*100&gt;200,"св.200",DE140/DF140))</f>
        <v xml:space="preserve"> </v>
      </c>
      <c r="DI140" s="33"/>
      <c r="DJ140" s="33"/>
      <c r="DK140" s="25" t="str">
        <f t="shared" si="757"/>
        <v xml:space="preserve"> </v>
      </c>
      <c r="DL140" s="33"/>
      <c r="DM140" s="33"/>
      <c r="DN140" s="33">
        <v>185682.33</v>
      </c>
      <c r="DO140" s="25" t="str">
        <f t="shared" ref="DO140:DO142" si="867">IF(DM140&lt;=0," ",IF(DL140&lt;=0," ",IF(DM140/DL140*100&gt;200,"СВ.200",DM140/DL140)))</f>
        <v xml:space="preserve"> </v>
      </c>
      <c r="DP140" s="25">
        <f t="shared" ref="DP140:DP142" si="868">IF(DN140=0," ",IF(DM140/DN140*100&gt;200,"св.200",DM140/DN140))</f>
        <v>0</v>
      </c>
      <c r="DQ140" s="33">
        <v>43760</v>
      </c>
      <c r="DR140" s="33">
        <v>1000</v>
      </c>
      <c r="DS140" s="33"/>
      <c r="DT140" s="25">
        <f t="shared" si="537"/>
        <v>2.2851919561243144E-2</v>
      </c>
      <c r="DU140" s="25" t="str">
        <f t="shared" si="820"/>
        <v xml:space="preserve"> </v>
      </c>
    </row>
    <row r="141" spans="1:125" s="16" customFormat="1" ht="15.75" hidden="1" customHeight="1" outlineLevel="1">
      <c r="A141" s="15">
        <v>115</v>
      </c>
      <c r="B141" s="8" t="s">
        <v>111</v>
      </c>
      <c r="C141" s="24">
        <f t="shared" si="821"/>
        <v>530799.98</v>
      </c>
      <c r="D141" s="24">
        <f t="shared" si="821"/>
        <v>61202.400000000001</v>
      </c>
      <c r="E141" s="24">
        <f t="shared" si="822"/>
        <v>58707.570000000007</v>
      </c>
      <c r="F141" s="25">
        <f t="shared" si="810"/>
        <v>0.115302189725026</v>
      </c>
      <c r="G141" s="25">
        <f t="shared" si="811"/>
        <v>1.0424958825582458</v>
      </c>
      <c r="H141" s="14">
        <f t="shared" si="828"/>
        <v>515000</v>
      </c>
      <c r="I141" s="21">
        <f t="shared" si="828"/>
        <v>58602.400000000001</v>
      </c>
      <c r="J141" s="14">
        <f>O141+T141+Y141+AD141+AI141</f>
        <v>58707.570000000007</v>
      </c>
      <c r="K141" s="25">
        <f t="shared" si="829"/>
        <v>0.11379106796116505</v>
      </c>
      <c r="L141" s="25">
        <f t="shared" si="830"/>
        <v>0.99820857855298717</v>
      </c>
      <c r="M141" s="33">
        <v>110000</v>
      </c>
      <c r="N141" s="33">
        <v>24204.89</v>
      </c>
      <c r="O141" s="33">
        <v>24815.97</v>
      </c>
      <c r="P141" s="25">
        <f t="shared" si="831"/>
        <v>0.22004445454545454</v>
      </c>
      <c r="Q141" s="25">
        <f t="shared" si="832"/>
        <v>0.97537553438370528</v>
      </c>
      <c r="R141" s="33"/>
      <c r="S141" s="33"/>
      <c r="T141" s="33"/>
      <c r="U141" s="25" t="str">
        <f t="shared" si="833"/>
        <v xml:space="preserve"> </v>
      </c>
      <c r="V141" s="25" t="str">
        <f t="shared" si="834"/>
        <v xml:space="preserve"> </v>
      </c>
      <c r="W141" s="33"/>
      <c r="X141" s="33">
        <v>2181.9</v>
      </c>
      <c r="Y141" s="33"/>
      <c r="Z141" s="25" t="str">
        <f t="shared" ref="Z141:Z142" si="869">IF(X141&lt;=0," ",IF(W141&lt;=0," ",IF(X141/W141*100&gt;200,"СВ.200",X141/W141)))</f>
        <v xml:space="preserve"> </v>
      </c>
      <c r="AA141" s="25" t="str">
        <f t="shared" ref="AA141:AA142" si="870">IF(Y141=0," ",IF(X141/Y141*100&gt;200,"св.200",X141/Y141))</f>
        <v xml:space="preserve"> </v>
      </c>
      <c r="AB141" s="33">
        <v>56000</v>
      </c>
      <c r="AC141" s="33">
        <v>1890.6</v>
      </c>
      <c r="AD141" s="33">
        <v>5776.95</v>
      </c>
      <c r="AE141" s="25">
        <f t="shared" ref="AE141:AE142" si="871">IF(AC141&lt;=0," ",IF(AB141&lt;=0," ",IF(AC141/AB141*100&gt;200,"СВ.200",AC141/AB141)))</f>
        <v>3.3760714285714283E-2</v>
      </c>
      <c r="AF141" s="25">
        <f t="shared" si="837"/>
        <v>0.32726611793420401</v>
      </c>
      <c r="AG141" s="33">
        <v>349000</v>
      </c>
      <c r="AH141" s="33">
        <v>30325.01</v>
      </c>
      <c r="AI141" s="33">
        <v>28114.65</v>
      </c>
      <c r="AJ141" s="25">
        <f t="shared" si="838"/>
        <v>8.6891146131805153E-2</v>
      </c>
      <c r="AK141" s="25">
        <f t="shared" si="839"/>
        <v>1.0786195097573683</v>
      </c>
      <c r="AL141" s="33"/>
      <c r="AM141" s="33"/>
      <c r="AN141" s="33"/>
      <c r="AO141" s="25" t="str">
        <f t="shared" si="840"/>
        <v xml:space="preserve"> </v>
      </c>
      <c r="AP141" s="25" t="str">
        <f t="shared" si="841"/>
        <v xml:space="preserve"> </v>
      </c>
      <c r="AQ141" s="53">
        <f>AV141+BA141+BF141+BK141+BP141+BU141+BZ141+CE141+CY141+DD141+DL141+CT141+DQ141</f>
        <v>15799.98</v>
      </c>
      <c r="AR141" s="53">
        <f t="shared" si="824"/>
        <v>2600</v>
      </c>
      <c r="AS141" s="53">
        <f t="shared" si="825"/>
        <v>0</v>
      </c>
      <c r="AT141" s="25">
        <f t="shared" si="842"/>
        <v>0.16455717032553205</v>
      </c>
      <c r="AU141" s="25" t="str">
        <f t="shared" si="843"/>
        <v xml:space="preserve"> </v>
      </c>
      <c r="AV141" s="33"/>
      <c r="AW141" s="33"/>
      <c r="AX141" s="33"/>
      <c r="AY141" s="25" t="str">
        <f t="shared" si="844"/>
        <v xml:space="preserve"> </v>
      </c>
      <c r="AZ141" s="25" t="str">
        <f t="shared" si="845"/>
        <v xml:space="preserve"> </v>
      </c>
      <c r="BA141" s="33"/>
      <c r="BB141" s="33"/>
      <c r="BC141" s="33"/>
      <c r="BD141" s="25" t="str">
        <f t="shared" si="846"/>
        <v xml:space="preserve"> </v>
      </c>
      <c r="BE141" s="25" t="str">
        <f t="shared" si="847"/>
        <v xml:space="preserve"> </v>
      </c>
      <c r="BF141" s="33"/>
      <c r="BG141" s="33"/>
      <c r="BH141" s="33"/>
      <c r="BI141" s="25" t="str">
        <f t="shared" si="848"/>
        <v xml:space="preserve"> </v>
      </c>
      <c r="BJ141" s="25" t="str">
        <f>IF(BG141=0," ",IF(BG141/BH141*100&gt;200,"св.200",BG141/BH141))</f>
        <v xml:space="preserve"> </v>
      </c>
      <c r="BK141" s="33"/>
      <c r="BL141" s="33"/>
      <c r="BM141" s="33"/>
      <c r="BN141" s="25" t="str">
        <f t="shared" si="850"/>
        <v xml:space="preserve"> </v>
      </c>
      <c r="BO141" s="25" t="str">
        <f t="shared" si="851"/>
        <v xml:space="preserve"> </v>
      </c>
      <c r="BP141" s="33"/>
      <c r="BQ141" s="33"/>
      <c r="BR141" s="33"/>
      <c r="BS141" s="25" t="str">
        <f t="shared" si="852"/>
        <v xml:space="preserve"> </v>
      </c>
      <c r="BT141" s="25" t="str">
        <f t="shared" si="853"/>
        <v xml:space="preserve"> </v>
      </c>
      <c r="BU141" s="33">
        <v>2600</v>
      </c>
      <c r="BV141" s="33">
        <v>2600</v>
      </c>
      <c r="BW141" s="33"/>
      <c r="BX141" s="25">
        <f t="shared" ref="BX141:BX142" si="872">IF(BV141&lt;=0," ",IF(BU141&lt;=0," ",IF(BV141/BU141*100&gt;200,"СВ.200",BV141/BU141)))</f>
        <v>1</v>
      </c>
      <c r="BY141" s="25"/>
      <c r="BZ141" s="33"/>
      <c r="CA141" s="33"/>
      <c r="CB141" s="33"/>
      <c r="CC141" s="25" t="str">
        <f t="shared" si="855"/>
        <v xml:space="preserve"> </v>
      </c>
      <c r="CD141" s="25" t="str">
        <f t="shared" si="856"/>
        <v xml:space="preserve"> </v>
      </c>
      <c r="CE141" s="24">
        <f t="shared" si="827"/>
        <v>0</v>
      </c>
      <c r="CF141" s="24">
        <f t="shared" si="827"/>
        <v>0</v>
      </c>
      <c r="CG141" s="24">
        <f t="shared" si="827"/>
        <v>0</v>
      </c>
      <c r="CH141" s="35" t="str">
        <f t="shared" si="857"/>
        <v xml:space="preserve"> </v>
      </c>
      <c r="CI141" s="25" t="str">
        <f t="shared" si="858"/>
        <v xml:space="preserve"> </v>
      </c>
      <c r="CJ141" s="33"/>
      <c r="CK141" s="33"/>
      <c r="CL141" s="33"/>
      <c r="CM141" s="25" t="str">
        <f t="shared" si="859"/>
        <v xml:space="preserve"> </v>
      </c>
      <c r="CN141" s="25" t="str">
        <f t="shared" si="860"/>
        <v xml:space="preserve"> </v>
      </c>
      <c r="CO141" s="33"/>
      <c r="CP141" s="33"/>
      <c r="CQ141" s="33"/>
      <c r="CR141" s="25" t="str">
        <f t="shared" si="861"/>
        <v xml:space="preserve"> </v>
      </c>
      <c r="CS141" s="25" t="str">
        <f t="shared" si="862"/>
        <v xml:space="preserve"> </v>
      </c>
      <c r="CT141" s="33"/>
      <c r="CU141" s="33"/>
      <c r="CV141" s="33"/>
      <c r="CW141" s="25" t="str">
        <f t="shared" si="814"/>
        <v xml:space="preserve"> </v>
      </c>
      <c r="CX141" s="25" t="str">
        <f t="shared" si="815"/>
        <v xml:space="preserve"> </v>
      </c>
      <c r="CY141" s="33"/>
      <c r="CZ141" s="33"/>
      <c r="DA141" s="33"/>
      <c r="DB141" s="25" t="str">
        <f t="shared" si="863"/>
        <v xml:space="preserve"> </v>
      </c>
      <c r="DC141" s="25" t="str">
        <f t="shared" si="864"/>
        <v xml:space="preserve"> </v>
      </c>
      <c r="DD141" s="33"/>
      <c r="DE141" s="33"/>
      <c r="DF141" s="33"/>
      <c r="DG141" s="25" t="str">
        <f t="shared" si="865"/>
        <v xml:space="preserve"> </v>
      </c>
      <c r="DH141" s="25" t="str">
        <f t="shared" si="866"/>
        <v xml:space="preserve"> </v>
      </c>
      <c r="DI141" s="33"/>
      <c r="DJ141" s="33"/>
      <c r="DK141" s="25" t="str">
        <f t="shared" si="757"/>
        <v xml:space="preserve"> </v>
      </c>
      <c r="DL141" s="33"/>
      <c r="DM141" s="33"/>
      <c r="DN141" s="33"/>
      <c r="DO141" s="25" t="str">
        <f t="shared" si="867"/>
        <v xml:space="preserve"> </v>
      </c>
      <c r="DP141" s="25" t="str">
        <f t="shared" si="868"/>
        <v xml:space="preserve"> </v>
      </c>
      <c r="DQ141" s="33">
        <v>13199.98</v>
      </c>
      <c r="DR141" s="33"/>
      <c r="DS141" s="33"/>
      <c r="DT141" s="25" t="str">
        <f t="shared" si="537"/>
        <v xml:space="preserve"> </v>
      </c>
      <c r="DU141" s="25" t="str">
        <f t="shared" si="820"/>
        <v xml:space="preserve"> </v>
      </c>
    </row>
    <row r="142" spans="1:125" s="16" customFormat="1" ht="15.75" hidden="1" customHeight="1" outlineLevel="1">
      <c r="A142" s="15">
        <v>116</v>
      </c>
      <c r="B142" s="8" t="s">
        <v>2</v>
      </c>
      <c r="C142" s="24">
        <f t="shared" si="821"/>
        <v>1561727.99</v>
      </c>
      <c r="D142" s="24">
        <f t="shared" si="821"/>
        <v>318481.7</v>
      </c>
      <c r="E142" s="24">
        <f t="shared" si="822"/>
        <v>254249.60000000001</v>
      </c>
      <c r="F142" s="25">
        <f t="shared" si="810"/>
        <v>0.20392904656847446</v>
      </c>
      <c r="G142" s="25">
        <f t="shared" si="811"/>
        <v>1.2526340257762452</v>
      </c>
      <c r="H142" s="14">
        <f t="shared" si="828"/>
        <v>1421000</v>
      </c>
      <c r="I142" s="21">
        <f t="shared" si="828"/>
        <v>264536.7</v>
      </c>
      <c r="J142" s="14">
        <f>O142+T142+Y142+AD142+AI142</f>
        <v>187605.2</v>
      </c>
      <c r="K142" s="25">
        <f t="shared" si="829"/>
        <v>0.18616235045742435</v>
      </c>
      <c r="L142" s="25">
        <f t="shared" si="830"/>
        <v>1.4100712560206221</v>
      </c>
      <c r="M142" s="33">
        <v>540000</v>
      </c>
      <c r="N142" s="33">
        <v>211144.21</v>
      </c>
      <c r="O142" s="33">
        <v>51431.199999999997</v>
      </c>
      <c r="P142" s="25">
        <f t="shared" si="831"/>
        <v>0.39100779629629628</v>
      </c>
      <c r="Q142" s="25" t="str">
        <f t="shared" si="832"/>
        <v>св.200</v>
      </c>
      <c r="R142" s="33"/>
      <c r="S142" s="33"/>
      <c r="T142" s="33"/>
      <c r="U142" s="25" t="str">
        <f t="shared" si="833"/>
        <v xml:space="preserve"> </v>
      </c>
      <c r="V142" s="25" t="str">
        <f t="shared" si="834"/>
        <v xml:space="preserve"> </v>
      </c>
      <c r="W142" s="33">
        <v>30000</v>
      </c>
      <c r="X142" s="33"/>
      <c r="Y142" s="33">
        <v>6537.6</v>
      </c>
      <c r="Z142" s="25" t="str">
        <f t="shared" si="869"/>
        <v xml:space="preserve"> </v>
      </c>
      <c r="AA142" s="25">
        <f t="shared" si="870"/>
        <v>0</v>
      </c>
      <c r="AB142" s="33">
        <v>154000</v>
      </c>
      <c r="AC142" s="33">
        <v>10164.9</v>
      </c>
      <c r="AD142" s="33">
        <v>5723.12</v>
      </c>
      <c r="AE142" s="25">
        <f t="shared" si="871"/>
        <v>6.6005844155844151E-2</v>
      </c>
      <c r="AF142" s="25">
        <f>IF(AD142&lt;=0," ",IF(AC142/AD142*100&gt;200,"св.200",AC142/AD142))</f>
        <v>1.776111631417828</v>
      </c>
      <c r="AG142" s="33">
        <v>697000</v>
      </c>
      <c r="AH142" s="33">
        <v>43227.59</v>
      </c>
      <c r="AI142" s="33">
        <v>123913.28</v>
      </c>
      <c r="AJ142" s="25">
        <f t="shared" si="838"/>
        <v>6.2019497847919651E-2</v>
      </c>
      <c r="AK142" s="25">
        <f t="shared" si="839"/>
        <v>0.34885356920581878</v>
      </c>
      <c r="AL142" s="33"/>
      <c r="AM142" s="33"/>
      <c r="AN142" s="33"/>
      <c r="AO142" s="25" t="str">
        <f t="shared" si="840"/>
        <v xml:space="preserve"> </v>
      </c>
      <c r="AP142" s="25" t="str">
        <f t="shared" si="841"/>
        <v xml:space="preserve"> </v>
      </c>
      <c r="AQ142" s="53">
        <f t="shared" si="823"/>
        <v>140727.99</v>
      </c>
      <c r="AR142" s="53">
        <f t="shared" si="824"/>
        <v>53945</v>
      </c>
      <c r="AS142" s="53">
        <f t="shared" si="825"/>
        <v>66644.399999999994</v>
      </c>
      <c r="AT142" s="25">
        <f t="shared" si="842"/>
        <v>0.38332814957422473</v>
      </c>
      <c r="AU142" s="25">
        <f t="shared" si="843"/>
        <v>0.80944535474848611</v>
      </c>
      <c r="AV142" s="33"/>
      <c r="AW142" s="33"/>
      <c r="AX142" s="33"/>
      <c r="AY142" s="25" t="str">
        <f t="shared" si="844"/>
        <v xml:space="preserve"> </v>
      </c>
      <c r="AZ142" s="25" t="str">
        <f t="shared" si="845"/>
        <v xml:space="preserve"> </v>
      </c>
      <c r="BA142" s="33">
        <v>110647.99</v>
      </c>
      <c r="BB142" s="33">
        <v>51425</v>
      </c>
      <c r="BC142" s="33">
        <v>64124.4</v>
      </c>
      <c r="BD142" s="25">
        <f t="shared" si="846"/>
        <v>0.46476217055547053</v>
      </c>
      <c r="BE142" s="25">
        <f t="shared" si="847"/>
        <v>0.80195682142834868</v>
      </c>
      <c r="BF142" s="33">
        <v>10080</v>
      </c>
      <c r="BG142" s="33">
        <v>2520</v>
      </c>
      <c r="BH142" s="33">
        <v>2520</v>
      </c>
      <c r="BI142" s="25">
        <f t="shared" si="848"/>
        <v>0.25</v>
      </c>
      <c r="BJ142" s="25">
        <f t="shared" si="849"/>
        <v>1</v>
      </c>
      <c r="BK142" s="33"/>
      <c r="BL142" s="33"/>
      <c r="BM142" s="33"/>
      <c r="BN142" s="25" t="str">
        <f t="shared" si="850"/>
        <v xml:space="preserve"> </v>
      </c>
      <c r="BO142" s="25" t="str">
        <f t="shared" si="851"/>
        <v xml:space="preserve"> </v>
      </c>
      <c r="BP142" s="33"/>
      <c r="BQ142" s="33"/>
      <c r="BR142" s="33"/>
      <c r="BS142" s="25" t="str">
        <f t="shared" si="852"/>
        <v xml:space="preserve"> </v>
      </c>
      <c r="BT142" s="25" t="str">
        <f t="shared" si="853"/>
        <v xml:space="preserve"> </v>
      </c>
      <c r="BU142" s="33">
        <v>20000</v>
      </c>
      <c r="BV142" s="33"/>
      <c r="BW142" s="33"/>
      <c r="BX142" s="25" t="str">
        <f t="shared" si="872"/>
        <v xml:space="preserve"> </v>
      </c>
      <c r="BY142" s="25" t="str">
        <f t="shared" ref="BY142" si="873">IF(BV142=0," ",IF(BV142/BW142*100&gt;200,"св.200",BV142/BW142))</f>
        <v xml:space="preserve"> </v>
      </c>
      <c r="BZ142" s="33"/>
      <c r="CA142" s="33"/>
      <c r="CB142" s="33"/>
      <c r="CC142" s="25" t="str">
        <f t="shared" si="855"/>
        <v xml:space="preserve"> </v>
      </c>
      <c r="CD142" s="25" t="str">
        <f t="shared" si="856"/>
        <v xml:space="preserve"> </v>
      </c>
      <c r="CE142" s="24">
        <f t="shared" si="827"/>
        <v>0</v>
      </c>
      <c r="CF142" s="24">
        <f t="shared" si="827"/>
        <v>0</v>
      </c>
      <c r="CG142" s="24">
        <f t="shared" si="827"/>
        <v>0</v>
      </c>
      <c r="CH142" s="35" t="str">
        <f t="shared" si="857"/>
        <v xml:space="preserve"> </v>
      </c>
      <c r="CI142" s="25" t="str">
        <f t="shared" si="858"/>
        <v xml:space="preserve"> </v>
      </c>
      <c r="CJ142" s="33"/>
      <c r="CK142" s="33"/>
      <c r="CL142" s="33"/>
      <c r="CM142" s="25" t="str">
        <f t="shared" si="859"/>
        <v xml:space="preserve"> </v>
      </c>
      <c r="CN142" s="25" t="str">
        <f t="shared" si="860"/>
        <v xml:space="preserve"> </v>
      </c>
      <c r="CO142" s="33"/>
      <c r="CP142" s="33"/>
      <c r="CQ142" s="33"/>
      <c r="CR142" s="25" t="str">
        <f t="shared" si="861"/>
        <v xml:space="preserve"> </v>
      </c>
      <c r="CS142" s="25" t="str">
        <f t="shared" si="862"/>
        <v xml:space="preserve"> </v>
      </c>
      <c r="CT142" s="33"/>
      <c r="CU142" s="33"/>
      <c r="CV142" s="33"/>
      <c r="CW142" s="25" t="str">
        <f t="shared" si="814"/>
        <v xml:space="preserve"> </v>
      </c>
      <c r="CX142" s="25" t="str">
        <f t="shared" si="815"/>
        <v xml:space="preserve"> </v>
      </c>
      <c r="CY142" s="33"/>
      <c r="CZ142" s="33"/>
      <c r="DA142" s="33"/>
      <c r="DB142" s="25" t="str">
        <f t="shared" si="863"/>
        <v xml:space="preserve"> </v>
      </c>
      <c r="DC142" s="25" t="str">
        <f t="shared" si="864"/>
        <v xml:space="preserve"> </v>
      </c>
      <c r="DD142" s="33"/>
      <c r="DE142" s="33"/>
      <c r="DF142" s="33"/>
      <c r="DG142" s="25" t="str">
        <f t="shared" si="865"/>
        <v xml:space="preserve"> </v>
      </c>
      <c r="DH142" s="25" t="str">
        <f t="shared" si="866"/>
        <v xml:space="preserve"> </v>
      </c>
      <c r="DI142" s="33"/>
      <c r="DJ142" s="33"/>
      <c r="DK142" s="25" t="str">
        <f t="shared" si="757"/>
        <v xml:space="preserve"> </v>
      </c>
      <c r="DL142" s="33"/>
      <c r="DM142" s="33"/>
      <c r="DN142" s="33"/>
      <c r="DO142" s="25" t="str">
        <f t="shared" si="867"/>
        <v xml:space="preserve"> </v>
      </c>
      <c r="DP142" s="25" t="str">
        <f t="shared" si="868"/>
        <v xml:space="preserve"> </v>
      </c>
      <c r="DQ142" s="33"/>
      <c r="DR142" s="33"/>
      <c r="DS142" s="33"/>
      <c r="DT142" s="25" t="str">
        <f t="shared" si="537"/>
        <v xml:space="preserve"> </v>
      </c>
      <c r="DU142" s="25" t="str">
        <f t="shared" si="820"/>
        <v xml:space="preserve"> </v>
      </c>
    </row>
    <row r="143" spans="1:125" s="10" customFormat="1" ht="15.75" hidden="1">
      <c r="A143" s="40"/>
      <c r="B143" s="38" t="s">
        <v>143</v>
      </c>
      <c r="C143" s="32">
        <f>C138+C131+C122+C115+C108+C101+C96+C90+C84+C80+C75+C69+C63+C56+C48+C42+C30+C24+C18+C11+C6</f>
        <v>1219524147.1099999</v>
      </c>
      <c r="D143" s="32">
        <f>D138+D131+D122+D115+D108+D101+D96+D90+D84+D80+D75+D69+D63+D56+D48+D42+D30+D24+D18+D11+D6</f>
        <v>285524961.61000007</v>
      </c>
      <c r="E143" s="32">
        <f>E138+E131+E122+E115+E108+E101+E96+E90+E84+E80+E75+E69+E63+E56+E48+E42+E30+E24+E18+E11+E6</f>
        <v>243374454.75000003</v>
      </c>
      <c r="F143" s="23">
        <f t="shared" si="810"/>
        <v>0.23412817391654811</v>
      </c>
      <c r="G143" s="23">
        <f t="shared" si="811"/>
        <v>1.1731919929858623</v>
      </c>
      <c r="H143" s="43">
        <f>H138+H131+H122+H115+H101+H96+H90+H84+H80+H75+H69+H63+H56+H48+H42+H30+H24+H18+H11+H6+H108</f>
        <v>1142944422.4399998</v>
      </c>
      <c r="I143" s="43">
        <f>I138+I131+I122+I115+I101+I96+I90+I84+I80+I75+I69+I63+I56+I48+I42+I30+I24+I18+I11+I6+I108</f>
        <v>250255740.36999995</v>
      </c>
      <c r="J143" s="43">
        <f>J138+J131+J122+J115+J101+J96+J90+J84+J80+J75+J69+J63+J56+J48+J42+J30+J24+J18+J11+J6+J108</f>
        <v>227130561.08000004</v>
      </c>
      <c r="K143" s="23">
        <f t="shared" si="719"/>
        <v>0.2189570511536727</v>
      </c>
      <c r="L143" s="23">
        <f t="shared" si="729"/>
        <v>1.1018144770128699</v>
      </c>
      <c r="M143" s="43">
        <f>M6+M11+M18+M24+M30+M42+M48+M56+M63+M69+M75+M80+M84+M90+M96+M101+M108+M115+M122+M131+M138</f>
        <v>842466220</v>
      </c>
      <c r="N143" s="43">
        <f>N6+N11+N18+N24+N30+N42+N48+N56+N63+N69+N75+N80+N84+N90+N96+N101+N108+N115+N122+N131+N138</f>
        <v>203370918.37000003</v>
      </c>
      <c r="O143" s="43">
        <f>O6+O11+O18+O24+O30+O42+O48+O56+O63+O69+O75+O80+O84+O90+O96+O101+O108+O115+O122+O131+O138</f>
        <v>181569037.5</v>
      </c>
      <c r="P143" s="23">
        <f t="shared" si="720"/>
        <v>0.24139949299094751</v>
      </c>
      <c r="Q143" s="23">
        <f t="shared" si="730"/>
        <v>1.1200748826462223</v>
      </c>
      <c r="R143" s="43">
        <f>R6+R11+R18+R24+R30+R42+R48+R56+R63+R69+R75+R80+R84+R90+R96+R101+R108+R115+R122+R131+R138</f>
        <v>40017898.399999999</v>
      </c>
      <c r="S143" s="43">
        <f>S6+S11+S18+S24+S30+S42+S48+S56+S63+S69+S75+S80+S84+S90+S96+S101+S108+S115+S122+S131+S138</f>
        <v>10318709.949999999</v>
      </c>
      <c r="T143" s="43">
        <f>T6+T11+T18+T24+T30+T42+T48+T56+T63+T69+T75+T80+T84+T90+T96+T101+T108+T115+T122+T131+T138</f>
        <v>8607425.1500000004</v>
      </c>
      <c r="U143" s="23">
        <f t="shared" si="721"/>
        <v>0.25785237012846229</v>
      </c>
      <c r="V143" s="23">
        <f t="shared" si="751"/>
        <v>1.198814949904037</v>
      </c>
      <c r="W143" s="43">
        <f>W6+W11+W18+W24+W30+W42+W48+W56+W63+W69+W75+W80+W84+W90+W96+W101+W108+W115+W122+W131+W138</f>
        <v>3400520.5</v>
      </c>
      <c r="X143" s="43">
        <f>X6+X11+X18+X24+X30+X42+X48+X56+X63+X69+X75+X80+X84+X90+X96+X101+X108+X115+X122+X131+X138</f>
        <v>1622490.2800000003</v>
      </c>
      <c r="Y143" s="43">
        <f>Y6+Y11+Y18+Y24+Y30+Y42+Y48+Y56+Y63+Y69+Y75+Y80+Y84+Y90+Y96+Y101+Y108+Y115+Y122+Y131+Y138</f>
        <v>1701483.04</v>
      </c>
      <c r="Z143" s="23">
        <f t="shared" si="752"/>
        <v>0.47712998054268463</v>
      </c>
      <c r="AA143" s="23">
        <f t="shared" si="753"/>
        <v>0.95357417138874345</v>
      </c>
      <c r="AB143" s="43">
        <f>AB6+AB11+AB18+AB24+AB30+AB42+AB48+AB56+AB63+AB69+AB75+AB80+AB84+AB90+AB96+AB101+AB108+AB115+AB122+AB131+AB138</f>
        <v>51273083.359999999</v>
      </c>
      <c r="AC143" s="43">
        <f>AC6+AC11+AC18+AC24+AC30+AC42+AC48+AC56+AC63+AC69+AC75+AC80+AC84+AC90+AC96+AC101+AC108+AC115+AC122+AC131+AC138</f>
        <v>3767515.61</v>
      </c>
      <c r="AD143" s="43">
        <f>AD6+AD11+AD18+AD24+AD30+AD42+AD48+AD56+AD63+AD69+AD75+AD80+AD84+AD90+AD96+AD101+AD108+AD115+AD122+AD131+AD138</f>
        <v>3181978.5900000003</v>
      </c>
      <c r="AE143" s="23">
        <f t="shared" si="722"/>
        <v>7.3479404067577025E-2</v>
      </c>
      <c r="AF143" s="23">
        <f t="shared" si="731"/>
        <v>1.1840166435563602</v>
      </c>
      <c r="AG143" s="43">
        <f>AG6+AG11+AG18+AG24+AG30+AG42+AG48+AG56+AG63+AG69+AG75+AG80+AG84+AG90+AG96+AG101+AG108+AG115+AG122+AG131+AG138</f>
        <v>205469285</v>
      </c>
      <c r="AH143" s="43">
        <f>AH6+AH11+AH18+AH24+AH30+AH42+AH48+AH56+AH63+AH69+AH75+AH80+AH84+AH90+AH96+AH101+AH108+AH115+AH122+AH131+AH138</f>
        <v>31144661.160000008</v>
      </c>
      <c r="AI143" s="43">
        <f>AI6+AI11+AI18+AI24+AI30+AI42+AI48+AI56+AI63+AI69+AI75+AI80+AI84+AI90+AI96+AI101+AI108+AI115+AI122+AI131+AI138</f>
        <v>32023806.799999993</v>
      </c>
      <c r="AJ143" s="23">
        <f t="shared" si="723"/>
        <v>0.15157818435003562</v>
      </c>
      <c r="AK143" s="23">
        <f t="shared" si="732"/>
        <v>0.97254712266125753</v>
      </c>
      <c r="AL143" s="43">
        <f>AL6+AL11+AL18+AL24+AL30+AL42+AL48+AL56+AL63+AL69+AL75+AL80+AL84+AL90+AL96+AL101+AL108+AL115+AL122+AL131+AL138</f>
        <v>294915.18</v>
      </c>
      <c r="AM143" s="43">
        <f>AM6+AM11+AM18+AM24+AM30+AM42+AM48+AM56+AM63+AM69+AM75+AM80+AM84+AM90+AM96+AM101+AM108+AM115+AM122+AM131+AM138</f>
        <v>31445</v>
      </c>
      <c r="AN143" s="43">
        <f>AN6+AN11+AN18+AN24+AN30+AN42+AN48+AN56+AN63+AN69+AN75+AN80+AN84+AN90+AN96+AN101+AN108+AN115+AN122+AN131+AN138</f>
        <v>46830</v>
      </c>
      <c r="AO143" s="23">
        <f t="shared" si="688"/>
        <v>0.10662387741451627</v>
      </c>
      <c r="AP143" s="23">
        <f t="shared" si="733"/>
        <v>0.67147127909459747</v>
      </c>
      <c r="AQ143" s="55">
        <f>AQ6+AQ11+AQ18+AQ24+AQ30+AQ42+AQ48+AQ56+AQ63+AQ69+AQ75+AQ80+AQ84+AQ90+AQ96+AQ101+AQ108+AQ115+AQ122+AQ131+AQ138</f>
        <v>76579724.669999987</v>
      </c>
      <c r="AR143" s="55">
        <f>AR6+AR11+AR18+AR24+AR30+AR42+AR48+AR56+AR63+AR69+AR75+AR80+AR84+AR90+AR96+AR101+AR108+AR115+AR122+AR131+AR138</f>
        <v>35269221.240000002</v>
      </c>
      <c r="AS143" s="55">
        <f>AS6+AS11+AS18+AS24+AS30+AS42+AS48+AS56+AS63+AS69+AS75+AS80+AS84+AS90+AS96+AS101+AS108+AS115+AS122+AS131+AS138</f>
        <v>16243893.669999998</v>
      </c>
      <c r="AT143" s="23">
        <f t="shared" si="817"/>
        <v>0.46055560256952288</v>
      </c>
      <c r="AU143" s="23" t="str">
        <f t="shared" si="818"/>
        <v>св.200</v>
      </c>
      <c r="AV143" s="43">
        <f>AV6+AV11+AV18+AV24+AV30+AV42+AV48+AV56+AV63+AV69+AV75+AV80+AV84+AV90+AV96+AV101+AV108+AV115+AV122+AV131+AV138</f>
        <v>17844159.199999999</v>
      </c>
      <c r="AW143" s="43">
        <f>AW6+AW11+AW18+AW24+AW30+AW42+AW48+AW56+AW63+AW69+AW75+AW80+AW84+AW90+AW96+AW101+AW108+AW115+AW122+AW131+AW138</f>
        <v>3307372.2399999998</v>
      </c>
      <c r="AX143" s="43">
        <f>AX6+AX11+AX18+AX24+AX30+AX42+AX48+AX56+AX63+AX69+AX75+AX80+AX84+AX90+AX96+AX101+AX108+AX115+AX122+AX131+AX138</f>
        <v>6564675.71</v>
      </c>
      <c r="AY143" s="23">
        <f t="shared" si="724"/>
        <v>0.18534760886912507</v>
      </c>
      <c r="AZ143" s="23">
        <f t="shared" si="734"/>
        <v>0.50381349911342377</v>
      </c>
      <c r="BA143" s="43">
        <f>BA6+BA11+BA18+BA24+BA30+BA42+BA48+BA56+BA63+BA69+BA75+BA80+BA84+BA90+BA96+BA101+BA108+BA115+BA122+BA131+BA138</f>
        <v>3208928.8800000004</v>
      </c>
      <c r="BB143" s="43">
        <f>BB6+BB11+BB18+BB24+BB30+BB42+BB48+BB56+BB63+BB69+BB75+BB80+BB84+BB90+BB96+BB101+BB108+BB115+BB122+BB131+BB138</f>
        <v>706602.29</v>
      </c>
      <c r="BC143" s="43">
        <f>BC6+BC11+BC18+BC24+BC30+BC42+BC48+BC56+BC63+BC69+BC75+BC80+BC84+BC90+BC96+BC101+BC108+BC115+BC122+BC131+BC138</f>
        <v>347696.38</v>
      </c>
      <c r="BD143" s="23">
        <f t="shared" si="735"/>
        <v>0.22019880041716597</v>
      </c>
      <c r="BE143" s="23" t="str">
        <f t="shared" si="736"/>
        <v>св.200</v>
      </c>
      <c r="BF143" s="43">
        <f>BF6+BF11+BF18+BF24+BF30+BF42+BF48+BF56+BF63+BF69+BF75+BF80+BF84+BF90+BF96+BF101+BF108+BF115+BF122+BF131+BF138</f>
        <v>6691028.0500000007</v>
      </c>
      <c r="BG143" s="43">
        <f>BG6+BG11+BG18+BG24+BG30+BG42+BG48+BG56+BG63+BG69+BG75+BG80+BG84+BG90+BG96+BG101+BG108+BG115+BG122+BG131+BG138</f>
        <v>1674786.23</v>
      </c>
      <c r="BH143" s="43">
        <f>BH6+BH11+BH18+BH24+BH30+BH42+BH48+BH56+BH63+BH69+BH75+BH80+BH84+BH90+BH96+BH101+BH108+BH115+BH122+BH131+BH138</f>
        <v>1797860.64</v>
      </c>
      <c r="BI143" s="23">
        <f t="shared" si="725"/>
        <v>0.25030327439742234</v>
      </c>
      <c r="BJ143" s="23">
        <f t="shared" si="737"/>
        <v>0.9315439654989055</v>
      </c>
      <c r="BK143" s="43">
        <f>BK6+BK11+BK18+BK24+BK30+BK42+BK48+BK56+BK63+BK69+BK75+BK80+BK84+BK90+BK96+BK101+BK108+BK115+BK122+BK131+BK138</f>
        <v>1435050</v>
      </c>
      <c r="BL143" s="43">
        <f>BL6+BL11+BL18+BL24+BL30+BL42+BL48+BL56+BL63+BL69+BL75+BL80+BL84+BL90+BL96+BL101+BL108+BL115+BL122+BL131+BL138</f>
        <v>307639.10000000003</v>
      </c>
      <c r="BM143" s="43">
        <f>BM6+BM11+BM18+BM24+BM30+BM42+BM48+BM56+BM63+BM69+BM75+BM80+BM84+BM90+BM96+BM101+BM108+BM115+BM122+BM131+BM138</f>
        <v>312466.37</v>
      </c>
      <c r="BN143" s="23">
        <f t="shared" si="674"/>
        <v>0.21437517856520683</v>
      </c>
      <c r="BO143" s="23">
        <f t="shared" si="738"/>
        <v>0.98455107344832038</v>
      </c>
      <c r="BP143" s="43">
        <f>BP6+BP11+BP18+BP24+BP30+BP42+BP48+BP56+BP63+BP69+BP75+BP80+BP84+BP90+BP96+BP101+BP108+BP115+BP122+BP131+BP138</f>
        <v>12650195.750000002</v>
      </c>
      <c r="BQ143" s="43">
        <f>BQ6+BQ11+BQ18+BQ24+BQ30+BQ42+BQ48+BQ56+BQ63+BQ69+BQ75+BQ80+BQ84+BQ90+BQ96+BQ101+BQ108+BQ115+BQ122+BQ131+BQ138</f>
        <v>3224093.4099999997</v>
      </c>
      <c r="BR143" s="43">
        <f>BR6+BR11+BR18+BR24+BR30+BR42+BR48+BR56+BR63+BR69+BR75+BR80+BR84+BR90+BR96+BR101+BR108+BR115+BR122+BR131+BR138</f>
        <v>2989097.7199999997</v>
      </c>
      <c r="BS143" s="23">
        <f t="shared" si="754"/>
        <v>0.25486510040763594</v>
      </c>
      <c r="BT143" s="23">
        <f t="shared" si="755"/>
        <v>1.0786176003640322</v>
      </c>
      <c r="BU143" s="43">
        <f>BU6+BU11+BU18+BU24+BU30+BU42+BU48+BU56+BU63+BU69+BU75+BU80+BU84+BU90+BU96+BU101+BU108+BU115+BU122+BU131+BU138</f>
        <v>7663424.9399999995</v>
      </c>
      <c r="BV143" s="43">
        <f>BV6+BV11+BV18+BV24+BV30+BV42+BV48+BV56+BV63+BV69+BV75+BV80+BV84+BV90+BV96+BV101+BV108+BV115+BV122+BV131+BV138</f>
        <v>3665682.42</v>
      </c>
      <c r="BW143" s="43">
        <f>BW6+BW11+BW18+BW24+BW30+BW42+BW48+BW56+BW63+BW69+BW75+BW80+BW84+BW90+BW96+BW101+BW108+BW115+BW122+BW131+BW138</f>
        <v>2966350.01</v>
      </c>
      <c r="BX143" s="23">
        <f t="shared" si="694"/>
        <v>0.47833474571749379</v>
      </c>
      <c r="BY143" s="23">
        <f t="shared" si="756"/>
        <v>1.2357551899278401</v>
      </c>
      <c r="BZ143" s="43">
        <f>BZ6+BZ11+BZ18+BZ24+BZ30+BZ42+BZ48+BZ56+BZ63+BZ69+BZ75+BZ80+BZ84+BZ90+BZ96+BZ101+BZ108+BZ115+BZ122+BZ131+BZ138</f>
        <v>11665648.98</v>
      </c>
      <c r="CA143" s="43">
        <f>CA6+CA11+CA18+CA24+CA30+CA42+CA48+CA56+CA63+CA69+CA75+CA80+CA84+CA90+CA96+CA101+CA108+CA115+CA122+CA131+CA138</f>
        <v>1011362.5</v>
      </c>
      <c r="CB143" s="43">
        <f>CB6+CB11+CB18+CB24+CB30+CB42+CB48+CB56+CB63+CB69+CB75+CB80+CB84+CB90+CB96+CB101+CB108+CB115+CB122+CB131+CB138</f>
        <v>333543.34999999998</v>
      </c>
      <c r="CC143" s="23">
        <f t="shared" si="819"/>
        <v>8.6695776783093287E-2</v>
      </c>
      <c r="CD143" s="23" t="str">
        <f t="shared" si="739"/>
        <v>св.200</v>
      </c>
      <c r="CE143" s="32">
        <f>CE138+CE131+CE122+CE115+CE108+CE101+CE96+CE90+CE84+CE80+CE75+CE69+CE63+CE56+CE48+CE42+CE30+CE24+CE18+CE11+CE6</f>
        <v>4651656.67</v>
      </c>
      <c r="CF143" s="32">
        <f>CF138+CF131+CF122+CF115+CF108+CF101+CF96+CF90+CF84+CF80+CF75+CF69+CF63+CF56+CF48+CF42+CF30+CF24+CF18+CF11+CF6</f>
        <v>2358101.9699999997</v>
      </c>
      <c r="CG143" s="32">
        <f>CG138+CG131+CG122+CG115+CG108+CG101+CG96+CG90+CG84+CG80+CG75+CG69+CG63+CG56+CG48+CG42+CG30+CG24+CG18+CG11+CG6</f>
        <v>-336586.14999999973</v>
      </c>
      <c r="CH143" s="23">
        <f t="shared" si="740"/>
        <v>0.50693809480999374</v>
      </c>
      <c r="CI143" s="23">
        <f t="shared" si="741"/>
        <v>-7.0059388064541626</v>
      </c>
      <c r="CJ143" s="43">
        <f>CJ6+CJ11+CJ18+CJ24+CJ30+CJ42+CJ48+CJ56+CJ63+CJ69+CJ75+CJ80+CJ84+CJ90+CJ96+CJ101+CJ108+CJ115+CJ122+CJ131+CJ138</f>
        <v>3567378.44</v>
      </c>
      <c r="CK143" s="43">
        <f>CK6+CK11+CK18+CK24+CK30+CK42+CK48+CK56+CK63+CK69+CK75+CK80+CK84+CK90+CK96+CK101+CK108+CK115+CK122+CK131+CK138</f>
        <v>1675820.4699999997</v>
      </c>
      <c r="CL143" s="43">
        <f>CL6+CL11+CL18+CL24+CL30+CL42+CL48+CL56+CL63+CL69+CL75+CL80+CL84+CL90+CL96+CL101+CL108+CL115+CL122+CL131+CL138</f>
        <v>-489188.67999999935</v>
      </c>
      <c r="CM143" s="23">
        <f t="shared" si="742"/>
        <v>0.46976245951634998</v>
      </c>
      <c r="CN143" s="23">
        <f t="shared" si="743"/>
        <v>-3.425713918809409</v>
      </c>
      <c r="CO143" s="43">
        <f>CO6+CO11+CO18+CO24+CO30+CO42+CO48+CO56+CO63+CO69+CO75+CO80+CO84+CO90+CO96+CO101+CO108+CO115+CO122+CO131+CO138</f>
        <v>1084278.23</v>
      </c>
      <c r="CP143" s="43">
        <f>CP6+CP11+CP18+CP24+CP30+CP42+CP48+CP56+CP63+CP69+CP75+CP80+CP84+CP90+CP96+CP101+CP108+CP115+CP122+CP131+CP138</f>
        <v>682281.5</v>
      </c>
      <c r="CQ143" s="43">
        <f>CQ6+CQ11+CQ18+CQ24+CQ30+CQ42+CQ48+CQ56+CQ63+CQ69+CQ75+CQ80+CQ84+CQ90+CQ96+CQ101+CQ108+CQ115+CQ122+CQ131+CQ138</f>
        <v>152602.53</v>
      </c>
      <c r="CR143" s="23">
        <f t="shared" si="744"/>
        <v>0.62924946856121977</v>
      </c>
      <c r="CS143" s="23" t="str">
        <f t="shared" si="745"/>
        <v>св.200</v>
      </c>
      <c r="CT143" s="43">
        <f>CT6+CT11+CT18+CT24+CT30+CT42+CT48+CT56+CT63+CT69+CT75+CT80+CT84+CT90+CT96+CT101+CT108+CT115+CT122+CT131+CT138</f>
        <v>287500</v>
      </c>
      <c r="CU143" s="43">
        <f>CU6+CU11+CU18+CU24+CU30+CU42+CU48+CU56+CU63+CU69+CU75+CU80+CU84+CU90+CU96+CU101+CU108+CU115+CU122+CU131+CU138</f>
        <v>8991.8100000000013</v>
      </c>
      <c r="CV143" s="43">
        <f>CV6+CV11+CV18+CV24+CV30+CV42+CV48+CV56+CV63+CV69+CV75+CV80+CV84+CV90+CV96+CV101+CV108+CV115+CV122+CV131+CV138</f>
        <v>50054.13</v>
      </c>
      <c r="CW143" s="45">
        <f t="shared" si="814"/>
        <v>3.1275860869565221E-2</v>
      </c>
      <c r="CX143" s="45">
        <f t="shared" si="815"/>
        <v>0.17964171987406438</v>
      </c>
      <c r="CY143" s="43">
        <f>CY6+CY11+CY18+CY24+CY30+CY42+CY48+CY56+CY63+CY69+CY75+CY80+CY84+CY90+CY96+CY101+CY108+CY115+CY122+CY131+CY138</f>
        <v>500000</v>
      </c>
      <c r="CZ143" s="43">
        <f>CZ6+CZ11+CZ18+CZ24+CZ30+CZ42+CZ48+CZ56+CZ63+CZ69+CZ75+CZ80+CZ84+CZ90+CZ96+CZ101+CZ108+CZ115+CZ122+CZ131+CZ138</f>
        <v>97650.92</v>
      </c>
      <c r="DA143" s="43">
        <f>DA6+DA11+DA18+DA24+DA30+DA42+DA48+DA56+DA63+DA69+DA75+DA80+DA84+DA90+DA96+DA101+DA108+DA115+DA122+DA131+DA138</f>
        <v>103174.71</v>
      </c>
      <c r="DB143" s="23">
        <f t="shared" si="726"/>
        <v>0.19530184</v>
      </c>
      <c r="DC143" s="23">
        <f t="shared" si="746"/>
        <v>0.94646178312495366</v>
      </c>
      <c r="DD143" s="43">
        <f>DD6+DD11+DD18+DD24+DD30+DD42+DD48+DD56+DD63+DD69+DD75+DD80+DD84+DD90+DD96+DD101+DD108+DD115+DD122+DD131+DD138</f>
        <v>379977.08</v>
      </c>
      <c r="DE143" s="43">
        <f>DE6+DE11+DE18+DE24+DE30+DE42+DE48+DE56+DE63+DE69+DE75+DE80+DE84+DE90+DE96+DE101+DE108+DE115+DE122+DE131+DE138</f>
        <v>18615893.440000001</v>
      </c>
      <c r="DF143" s="43">
        <f>DF6+DF11+DF18+DF24+DF30+DF42+DF48+DF56+DF63+DF69+DF75+DF80+DF84+DF90+DF96+DF101+DF108+DF115+DF122+DF131+DF138</f>
        <v>39251.69</v>
      </c>
      <c r="DG143" s="23" t="str">
        <f t="shared" si="727"/>
        <v>СВ.200</v>
      </c>
      <c r="DH143" s="23" t="str">
        <f>IF(DE143&lt;=0," ",IF(DE143/DF143*100&gt;200,"св.200",DE143/DF143))</f>
        <v>св.200</v>
      </c>
      <c r="DI143" s="43">
        <f>DI6+DI11+DI18+DI24+DI30+DI42+DI48+DI56+DI63+DI69+DI75+DI80+DI84+DI90+DI96+DI101+DI108+DI115+DI122+DI131+DI138</f>
        <v>-6590.2999999999993</v>
      </c>
      <c r="DJ143" s="43">
        <f>DJ6+DJ11+DJ18+DJ24+DJ30+DJ42+DJ48+DJ56+DJ63+DJ69+DJ75+DJ80+DJ84+DJ90+DJ96+DJ101+DJ108+DJ115+DJ122+DJ131+DJ138</f>
        <v>399744.5</v>
      </c>
      <c r="DK143" s="23">
        <f t="shared" si="749"/>
        <v>-1.6486280611740747E-2</v>
      </c>
      <c r="DL143" s="43">
        <f>DL6+DL11+DL18+DL24+DL30+DL42+DL48+DL56+DL63+DL69+DL75+DL80+DL84+DL90+DL96+DL101+DL108+DL115+DL122+DL131+DL138</f>
        <v>7192677.5999999996</v>
      </c>
      <c r="DM143" s="43">
        <f>DM6+DM11+DM18+DM24+DM30+DM42+DM48+DM56+DM63+DM69+DM75+DM80+DM84+DM90+DM96+DM101+DM108+DM115+DM122+DM131+DM138</f>
        <v>20266.79</v>
      </c>
      <c r="DN143" s="43">
        <f>DN6+DN11+DN18+DN24+DN30+DN42+DN48+DN56+DN63+DN69+DN75+DN80+DN84+DN90+DN96+DN101+DN108+DN115+DN122+DN131+DN138</f>
        <v>586944.61</v>
      </c>
      <c r="DO143" s="23">
        <f t="shared" si="728"/>
        <v>2.8176975428455186E-3</v>
      </c>
      <c r="DP143" s="23">
        <f t="shared" si="766"/>
        <v>3.4529305925477365E-2</v>
      </c>
      <c r="DQ143" s="43">
        <f>DQ6+DQ11+DQ18+DQ24+DQ30+DQ42+DQ48+DQ56+DQ63+DQ69+DQ75+DQ80+DQ84+DQ90+DQ96+DQ101+DQ108+DQ115+DQ122+DQ131+DQ138</f>
        <v>2408567.52</v>
      </c>
      <c r="DR143" s="43">
        <f>DR6+DR11+DR18+DR24+DR30+DR42+DR48+DR56+DR63+DR69+DR75+DR80+DR84+DR90+DR96+DR101+DR108+DR115+DR122+DR131+DR138</f>
        <v>276492.84999999998</v>
      </c>
      <c r="DS143" s="43">
        <f>DS6+DS11+DS18+DS24+DS30+DS42+DS48+DS56+DS63+DS69+DS75+DS80+DS84+DS90+DS96+DS101+DS108+DS115+DS122+DS131+DS138</f>
        <v>0</v>
      </c>
      <c r="DT143" s="23">
        <f t="shared" si="537"/>
        <v>0.11479555698733328</v>
      </c>
      <c r="DU143" s="23" t="str">
        <f t="shared" si="820"/>
        <v xml:space="preserve"> </v>
      </c>
    </row>
    <row r="144" spans="1:125" s="30" customFormat="1" ht="15.75" hidden="1">
      <c r="A144" s="41"/>
      <c r="C144" s="34"/>
      <c r="D144" s="34"/>
      <c r="E144" s="34"/>
      <c r="F144" s="36"/>
      <c r="G144" s="36"/>
      <c r="H144" s="34"/>
      <c r="I144" s="34"/>
      <c r="J144" s="34"/>
      <c r="K144" s="36"/>
      <c r="L144" s="36"/>
      <c r="M144" s="34"/>
      <c r="N144" s="34"/>
      <c r="O144" s="57"/>
      <c r="P144" s="36"/>
      <c r="Q144" s="36"/>
      <c r="R144" s="57"/>
      <c r="S144" s="57"/>
      <c r="T144" s="57"/>
      <c r="U144" s="36"/>
      <c r="V144" s="36"/>
      <c r="W144" s="57"/>
      <c r="X144" s="57"/>
      <c r="Y144" s="57"/>
      <c r="Z144" s="36"/>
      <c r="AA144" s="36"/>
      <c r="AB144" s="57"/>
      <c r="AC144" s="57"/>
      <c r="AD144" s="57"/>
      <c r="AE144" s="36"/>
      <c r="AF144" s="36"/>
      <c r="AG144" s="57"/>
      <c r="AH144" s="57"/>
      <c r="AI144" s="57"/>
      <c r="AJ144" s="36"/>
      <c r="AK144" s="36"/>
      <c r="AL144" s="57"/>
      <c r="AM144" s="57"/>
      <c r="AN144" s="57"/>
      <c r="AO144" s="36"/>
      <c r="AP144" s="36"/>
      <c r="AQ144" s="57"/>
      <c r="AR144" s="57"/>
      <c r="AS144" s="57"/>
      <c r="AT144" s="36"/>
      <c r="AU144" s="36"/>
      <c r="AV144" s="57"/>
      <c r="AW144" s="57"/>
      <c r="AX144" s="57"/>
      <c r="AY144" s="36"/>
      <c r="AZ144" s="36"/>
      <c r="BA144" s="57"/>
      <c r="BB144" s="57"/>
      <c r="BC144" s="57"/>
      <c r="BD144" s="36"/>
      <c r="BE144" s="36"/>
      <c r="BF144" s="57"/>
      <c r="BG144" s="57"/>
      <c r="BH144" s="57"/>
      <c r="BI144" s="36"/>
      <c r="BJ144" s="36"/>
      <c r="BK144" s="57"/>
      <c r="BL144" s="57"/>
      <c r="BM144" s="57"/>
      <c r="BN144" s="36"/>
      <c r="BO144" s="36"/>
      <c r="BP144" s="57"/>
      <c r="BQ144" s="57"/>
      <c r="BR144" s="57"/>
      <c r="BS144" s="36"/>
      <c r="BT144" s="36"/>
      <c r="BU144" s="57"/>
      <c r="BV144" s="57"/>
      <c r="BW144" s="57"/>
      <c r="BX144" s="36"/>
      <c r="BY144" s="36"/>
      <c r="BZ144" s="57"/>
      <c r="CA144" s="57"/>
      <c r="CB144" s="57"/>
      <c r="CC144" s="36"/>
      <c r="CD144" s="36"/>
      <c r="CE144" s="57"/>
      <c r="CF144" s="57"/>
      <c r="CG144" s="57"/>
      <c r="CH144" s="36"/>
      <c r="CI144" s="36"/>
      <c r="CJ144" s="57"/>
      <c r="CK144" s="57"/>
      <c r="CL144" s="57"/>
      <c r="CM144" s="36"/>
      <c r="CN144" s="36"/>
      <c r="CO144" s="57"/>
      <c r="CP144" s="57"/>
      <c r="CQ144" s="57"/>
      <c r="CR144" s="36"/>
      <c r="CS144" s="36"/>
      <c r="CT144" s="57"/>
      <c r="CU144" s="57"/>
      <c r="CV144" s="57"/>
      <c r="CW144" s="46" t="str">
        <f t="shared" si="814"/>
        <v xml:space="preserve"> </v>
      </c>
      <c r="CX144" s="46" t="str">
        <f t="shared" si="815"/>
        <v xml:space="preserve"> </v>
      </c>
      <c r="CY144" s="57"/>
      <c r="CZ144" s="57"/>
      <c r="DA144" s="57"/>
      <c r="DB144" s="36"/>
      <c r="DC144" s="36"/>
      <c r="DD144" s="57"/>
      <c r="DE144" s="57"/>
      <c r="DF144" s="57"/>
      <c r="DG144" s="36"/>
      <c r="DH144" s="36"/>
      <c r="DI144" s="57"/>
      <c r="DJ144" s="57"/>
      <c r="DK144" s="36"/>
      <c r="DL144" s="57"/>
      <c r="DM144" s="57"/>
      <c r="DN144" s="57"/>
      <c r="DO144" s="36"/>
      <c r="DP144" s="36"/>
      <c r="DQ144" s="57"/>
      <c r="DR144" s="57"/>
      <c r="DS144" s="57"/>
      <c r="DT144" s="36"/>
      <c r="DU144" s="36"/>
    </row>
    <row r="145" spans="1:125" s="29" customFormat="1" ht="15.75" hidden="1">
      <c r="A145" s="42"/>
      <c r="B145" s="39" t="s">
        <v>144</v>
      </c>
      <c r="C145" s="47">
        <f>C7+C12+C13+C14+C19+C20+C25+C43+C49+C57+C64+C70+C76+C81+C85+C86+C91+C97+C102+C109+C116+C123+C132+C139</f>
        <v>992759555.78000009</v>
      </c>
      <c r="D145" s="47">
        <f>D7+D12+D13+D14+D19+D20+D25+D43+D49+D57+D64+D70+D76+D81+D85+D86+D91+D97+D102+D109+D116+D123+D132+D139</f>
        <v>245140959.26000002</v>
      </c>
      <c r="E145" s="47">
        <f>E7+E12+E13+E14+E19+E20+E25+E43+E49+E57+E64+E70+E76+E81+E85+E86+E91+E97+E102+E109+E116+E123+E132+E139</f>
        <v>206080892.94999999</v>
      </c>
      <c r="F145" s="23">
        <f>IF(D145&lt;=0," ",IF(D145/C145*100&gt;200,"СВ.200",D145/C145))</f>
        <v>0.24692883370676347</v>
      </c>
      <c r="G145" s="23">
        <f>IF(E145=0," ",IF(D145/E145*100&gt;200,"св.200",D145/E145))</f>
        <v>1.1895375439753986</v>
      </c>
      <c r="H145" s="47">
        <f>H7+H12+H13+H14+H19+H20+H25+H43+H49+H57+H64+H70+H76+H81+H85+H86+H91+H97+H102+H109+H116+H123+H132+H139</f>
        <v>936077600.29999995</v>
      </c>
      <c r="I145" s="47">
        <f>I7+I12+I13+I14+I19+I20+I25+I43+I49+I57+I64+I70+I76+I81+I85+I86+I91+I97+I102+I109+I116+I123+I132+I139</f>
        <v>214414743.86999997</v>
      </c>
      <c r="J145" s="47">
        <f>J7+J12+J13+J14+J19+J20+J25+J43+J49+J57+J64+J70+J76+J81+J85+J86+J91+J97+J102+J109+J116+J123+J132+J139</f>
        <v>193412912.46000007</v>
      </c>
      <c r="K145" s="23">
        <f t="shared" ref="K145" si="874">IF(I145&lt;=0," ",IF(I145/H145*100&gt;200,"СВ.200",I145/H145))</f>
        <v>0.22905659082247348</v>
      </c>
      <c r="L145" s="23">
        <f t="shared" ref="L145" si="875">IF(J145=0," ",IF(I145/J145*100&gt;200,"св.200",I145/J145))</f>
        <v>1.1085854669312387</v>
      </c>
      <c r="M145" s="47">
        <f>M7+M12+M13+M14+M19+M20+M25+M43+M49+M57+M64+M70+M76+M81+M85+M86+M91+M97+M102+M109+M116+M123+M132+M139</f>
        <v>784116896.39999998</v>
      </c>
      <c r="N145" s="47">
        <f>N7+N12+N13+N14+N19+N20+N25+N43+N49+N57+N64+N70+N76+N81+N85+N86+N91+N97+N102+N109+N116+N123+N132+N139</f>
        <v>189742366.84999996</v>
      </c>
      <c r="O145" s="58">
        <f>O7+O12+O13+O14+O19+O20+O25+O43+O49+O57+O64+O70+O76+O81+O85+O86+O91+O97+O102+O109+O116+O123+O132+O139</f>
        <v>168885234.61999997</v>
      </c>
      <c r="P145" s="23">
        <f t="shared" ref="P145" si="876">IF(N145&lt;=0," ",IF(M145&lt;=0," ",IF(N145/M145*100&gt;200,"СВ.200",N145/M145)))</f>
        <v>0.24198224489376016</v>
      </c>
      <c r="Q145" s="23">
        <f t="shared" ref="Q145" si="877">IF(O145=0," ",IF(N145/O145*100&gt;200,"св.200",N145/O145))</f>
        <v>1.1234988498368703</v>
      </c>
      <c r="R145" s="58">
        <f>R7+R12+R13+R14+R19+R20+R25+R43+R49+R57+R64+R70+R76+R81+R85+R86+R91+R97+R102+R109+R116+R123+R132+R139</f>
        <v>40017898.399999999</v>
      </c>
      <c r="S145" s="58">
        <f>S7+S12+S13+S14+S19+S20+S25+S43+S49+S57+S64+S70+S76+S81+S85+S86+S91+S97+S102+S109+S116+S123+S132+S139</f>
        <v>10318709.949999999</v>
      </c>
      <c r="T145" s="58">
        <f>T7+T12+T13+T14+T19+T20+T25+T43+T49+T57+T64+T70+T76+T81+T85+T86+T91+T97+T102+T109+T116+T123+T132+T139</f>
        <v>8607425.1500000004</v>
      </c>
      <c r="U145" s="23">
        <f t="shared" ref="U145" si="878">IF(S145&lt;=0," ",IF(R145&lt;=0," ",IF(S145/R145*100&gt;200,"СВ.200",S145/R145)))</f>
        <v>0.25785237012846229</v>
      </c>
      <c r="V145" s="23">
        <f t="shared" ref="V145" si="879">IF(T145=0," ",IF(S145/T145*100&gt;200,"св.200",S145/T145))</f>
        <v>1.198814949904037</v>
      </c>
      <c r="W145" s="58">
        <f>W7+W12+W13+W14+W19+W20+W25+W43+W49+W57+W64+W70+W76+W81+W85+W86+W91+W97+W102+W109+W116+W123+W132+W139</f>
        <v>1196320.5</v>
      </c>
      <c r="X145" s="58">
        <f>X7+X12+X13+X14+X19+X20+X25+X43+X49+X57+X64+X70+X76+X81+X85+X86+X91+X97+X102+X109+X116+X123+X132+X139</f>
        <v>571957.36</v>
      </c>
      <c r="Y145" s="58">
        <f>Y7+Y12+Y13+Y14+Y19+Y20+Y25+Y43+Y49+Y57+Y64+Y70+Y76+Y81+Y85+Y86+Y91+Y97+Y102+Y109+Y116+Y123+Y132+Y139</f>
        <v>392635.46999999991</v>
      </c>
      <c r="Z145" s="23">
        <f t="shared" ref="Z145" si="880">IF(X145&lt;=0," ",IF(W145&lt;=0," ",IF(X145/W145*100&gt;200,"СВ.200",X145/W145)))</f>
        <v>0.47809709856179844</v>
      </c>
      <c r="AA145" s="23">
        <f t="shared" ref="AA145" si="881">IF(Y145=0," ",IF(X145/Y145*100&gt;200,"св.200",X145/Y145))</f>
        <v>1.4567134242864002</v>
      </c>
      <c r="AB145" s="58">
        <f>AB7+AB12+AB13+AB14+AB19+AB20+AB25+AB43+AB49+AB57+AB64+AB70+AB76+AB81+AB85+AB86+AB91+AB97+AB102+AB109+AB116+AB123+AB132+AB139</f>
        <v>33423600</v>
      </c>
      <c r="AC145" s="58">
        <f>AC7+AC12+AC13+AC14+AC19+AC20+AC25+AC43+AC49+AC57+AC64+AC70+AC76+AC81+AC85+AC86+AC91+AC97+AC102+AC109+AC116+AC123+AC132+AC139</f>
        <v>1859849.35</v>
      </c>
      <c r="AD145" s="58">
        <f>AD7+AD12+AD13+AD14+AD19+AD20+AD25+AD43+AD49+AD57+AD64+AD70+AD76+AD81+AD85+AD86+AD91+AD97+AD102+AD109+AD116+AD123+AD132+AD139</f>
        <v>1548311.79</v>
      </c>
      <c r="AE145" s="23">
        <f t="shared" ref="AE145" si="882">IF(AC145&lt;=0," ",IF(AB145&lt;=0," ",IF(AC145/AB145*100&gt;200,"СВ.200",AC145/AB145)))</f>
        <v>5.5644794396773542E-2</v>
      </c>
      <c r="AF145" s="23">
        <f t="shared" ref="AF145" si="883">IF(AD145=0," ",IF(AC145/AD145*100&gt;200,"св.200",AC145/AD145))</f>
        <v>1.2012111268622452</v>
      </c>
      <c r="AG145" s="58">
        <f>AG7+AG12+AG13+AG14+AG19+AG20+AG25+AG43+AG49+AG57+AG64+AG70+AG76+AG81+AG85+AG86+AG91+AG97+AG102+AG109+AG116+AG123+AG132+AG139</f>
        <v>77312285</v>
      </c>
      <c r="AH145" s="58">
        <f>AH7+AH12+AH13+AH14+AH19+AH20+AH25+AH43+AH49+AH57+AH64+AH70+AH76+AH81+AH85+AH86+AH91+AH97+AH102+AH109+AH116+AH123+AH132+AH139</f>
        <v>11921460.360000001</v>
      </c>
      <c r="AI145" s="58">
        <f>AI7+AI12+AI13+AI14+AI19+AI20+AI25+AI43+AI49+AI57+AI64+AI70+AI76+AI81+AI85+AI86+AI91+AI97+AI102+AI109+AI116+AI123+AI132+AI139</f>
        <v>13978705.429999998</v>
      </c>
      <c r="AJ145" s="23">
        <f t="shared" ref="AJ145" si="884">IF(AH145&lt;=0," ",IF(AG145&lt;=0," ",IF(AH145/AG145*100&gt;200,"СВ.200",AH145/AG145)))</f>
        <v>0.15419878431998227</v>
      </c>
      <c r="AK145" s="23">
        <f t="shared" ref="AK145" si="885">IF(AI145=0," ",IF(AH145/AI145*100&gt;200,"св.200",AH145/AI145))</f>
        <v>0.85283007211920359</v>
      </c>
      <c r="AL145" s="58">
        <f>AL7+AL12+AL13+AL14+AL19+AL20+AL25+AL43+AL49+AL57+AL64+AL70+AL76+AL81+AL85+AL86+AL91+AL97+AL102+AL109+AL116+AL123+AL132+AL139</f>
        <v>10600</v>
      </c>
      <c r="AM145" s="58">
        <f>AM7+AM12+AM13+AM14+AM19+AM20+AM25+AM43+AM49+AM57+AM64+AM70+AM76+AM81+AM85+AM86+AM91+AM97+AM102+AM109+AM116+AM123+AM132+AM139</f>
        <v>400</v>
      </c>
      <c r="AN145" s="58">
        <f>AN7+AN12+AN13+AN14+AN19+AN20+AN25+AN43+AN49+AN57+AN64+AN70+AN76+AN81+AN85+AN86+AN91+AN97+AN102+AN109+AN116+AN123+AN132+AN139</f>
        <v>600</v>
      </c>
      <c r="AO145" s="23">
        <f t="shared" ref="AO145" si="886">IF(AM145&lt;=0," ",IF(AL145&lt;=0," ",IF(AM145/AL145*100&gt;200,"СВ.200",AM145/AL145)))</f>
        <v>3.7735849056603772E-2</v>
      </c>
      <c r="AP145" s="23">
        <f t="shared" ref="AP145" si="887">IF(AN145=0," ",IF(AM145/AN145*100&gt;200,"св.200",AM145/AN145))</f>
        <v>0.66666666666666663</v>
      </c>
      <c r="AQ145" s="58">
        <f>AQ7+AQ12+AQ13+AQ14+AQ19+AQ20+AQ25+AQ43+AQ49+AQ57+AQ64+AQ70+AQ76+AQ81+AQ85+AQ86+AQ91+AQ97+AQ102+AQ109+AQ116+AQ123+AQ132+AQ139</f>
        <v>56681955.479999997</v>
      </c>
      <c r="AR145" s="58">
        <f>AR7+AR12+AR13+AR14+AR19+AR20+AR25+AR43+AR49+AR57+AR64+AR70+AR76+AR81+AR85+AR86+AR91+AR97+AR102+AR109+AR116+AR123+AR132+AR139</f>
        <v>30726215.389999997</v>
      </c>
      <c r="AS145" s="58">
        <f>AS7+AS12+AS13+AS14+AS19+AS20+AS25+AS43+AS49+AS57+AS64+AS70+AS76+AS81+AS85+AS86+AS91+AS97+AS102+AS109+AS116+AS123+AS132+AS139</f>
        <v>12667980.489999998</v>
      </c>
      <c r="AT145" s="45">
        <f t="shared" ref="AT145:AT146" si="888">IF(AR145&lt;=0," ",IF(AQ145&lt;=0," ",IF(AR145/AQ145*100&gt;200,"СВ.200",AR145/AQ145)))</f>
        <v>0.54208107553455209</v>
      </c>
      <c r="AU145" s="45" t="str">
        <f t="shared" ref="AU145:AU146" si="889">IF(AS145=0," ",IF(AR145/AS145*100&gt;200,"св.200",AR145/AS145))</f>
        <v>св.200</v>
      </c>
      <c r="AV145" s="58">
        <f>AV7+AV12+AV13+AV14+AV19+AV20+AV25+AV43+AV49+AV57+AV64+AV70+AV76+AV81+AV85+AV86+AV91+AV97+AV102+AV109+AV116+AV123+AV132+AV139</f>
        <v>17337480</v>
      </c>
      <c r="AW145" s="58">
        <f>AW7+AW12+AW13+AW14+AW19+AW20+AW25+AW43+AW49+AW57+AW64+AW70+AW76+AW81+AW85+AW86+AW91+AW97+AW102+AW109+AW116+AW123+AW132+AW139</f>
        <v>3296721.61</v>
      </c>
      <c r="AX145" s="58">
        <f>AX7+AX12+AX13+AX14+AX19+AX20+AX25+AX43+AX49+AX57+AX64+AX70+AX76+AX81+AX85+AX86+AX91+AX97+AX102+AX109+AX116+AX123+AX132+AX139</f>
        <v>6564675.71</v>
      </c>
      <c r="AY145" s="23">
        <f t="shared" ref="AY145" si="890">IF(AW145&lt;=0," ",IF(AV145&lt;=0," ",IF(AW145/AV145*100&gt;200,"СВ.200",AW145/AV145)))</f>
        <v>0.19014998777215603</v>
      </c>
      <c r="AZ145" s="23">
        <f t="shared" ref="AZ145:AZ146" si="891">IF(AX145=0," ",IF(AW145/AX145*100&gt;200,"св.200",AW145/AX145))</f>
        <v>0.50219108386086597</v>
      </c>
      <c r="BA145" s="58">
        <f>BA7+BA12+BA13+BA14+BA19+BA20+BA25+BA43+BA49+BA57+BA64+BA70+BA76+BA81+BA85+BA86+BA91+BA97+BA102+BA109+BA116+BA123+BA132+BA139</f>
        <v>472800</v>
      </c>
      <c r="BB145" s="58">
        <f>BB7+BB12+BB13+BB14+BB19+BB20+BB25+BB43+BB49+BB57+BB64+BB70+BB76+BB81+BB85+BB86+BB91+BB97+BB102+BB109+BB116+BB123+BB132+BB139</f>
        <v>192342.72999999998</v>
      </c>
      <c r="BC145" s="58">
        <f>BC7+BC12+BC13+BC14+BC19+BC20+BC25+BC43+BC49+BC57+BC64+BC70+BC76+BC81+BC85+BC86+BC91+BC97+BC102+BC109+BC116+BC123+BC132+BC139</f>
        <v>166663.01</v>
      </c>
      <c r="BD145" s="23">
        <f t="shared" ref="BD145" si="892">IF(BB145&lt;=0," ",IF(BA145&lt;=0," ",IF(BB145/BA145*100&gt;200,"СВ.200",BB145/BA145)))</f>
        <v>0.4068162648054145</v>
      </c>
      <c r="BE145" s="23">
        <f t="shared" ref="BE145" si="893">IF(BC145=0," ",IF(BB145/BC145*100&gt;200,"св.200",BB145/BC145))</f>
        <v>1.1540817005525099</v>
      </c>
      <c r="BF145" s="58">
        <f>BF7+BF12+BF13+BF14+BF19+BF20+BF25+BF43+BF49+BF57+BF64+BF70+BF76+BF81+BF85+BF86+BF91+BF97+BF102+BF109+BF116+BF123+BF132+BF139</f>
        <v>3043371.02</v>
      </c>
      <c r="BG145" s="58">
        <f>BG7+BG12+BG13+BG14+BG19+BG20+BG25+BG43+BG49+BG57+BG64+BG70+BG76+BG81+BG85+BG86+BG91+BG97+BG102+BG109+BG116+BG123+BG132+BG139</f>
        <v>755928.08</v>
      </c>
      <c r="BH145" s="58">
        <f>BH7+BH12+BH13+BH14+BH19+BH20+BH25+BH43+BH49+BH57+BH64+BH70+BH76+BH81+BH85+BH86+BH91+BH97+BH102+BH109+BH116+BH123+BH132+BH139</f>
        <v>1052725.8499999999</v>
      </c>
      <c r="BI145" s="23">
        <f t="shared" ref="BI145" si="894">IF(BG145&lt;=0," ",IF(BF145&lt;=0," ",IF(BG145/BF145*100&gt;200,"СВ.200",BG145/BF145)))</f>
        <v>0.24838512131195886</v>
      </c>
      <c r="BJ145" s="23">
        <f t="shared" ref="BJ145" si="895">IF(BH145=0," ",IF(BG145/BH145*100&gt;200,"св.200",BG145/BH145))</f>
        <v>0.71806736768171886</v>
      </c>
      <c r="BK145" s="58">
        <f>BK7+BK12+BK13+BK14+BK19+BK20+BK25+BK43+BK49+BK57+BK64+BK70+BK76+BK81+BK85+BK86+BK91+BK97+BK102+BK109+BK116+BK123+BK132+BK139</f>
        <v>1085600</v>
      </c>
      <c r="BL145" s="58">
        <f>BL7+BL12+BL13+BL14+BL19+BL20+BL25+BL43+BL49+BL57+BL64+BL70+BL76+BL81+BL85+BL86+BL91+BL97+BL102+BL109+BL116+BL123+BL132+BL139</f>
        <v>240762.57</v>
      </c>
      <c r="BM145" s="58">
        <f>BM7+BM12+BM13+BM14+BM19+BM20+BM25+BM43+BM49+BM57+BM64+BM70+BM76+BM81+BM85+BM86+BM91+BM97+BM102+BM109+BM116+BM123+BM132+BM139</f>
        <v>222932.68</v>
      </c>
      <c r="BN145" s="23">
        <f t="shared" ref="BN145" si="896">IF(BL145&lt;=0," ",IF(BK145&lt;=0," ",IF(BL145/BK145*100&gt;200,"СВ.200",BL145/BK145)))</f>
        <v>0.22177834377302874</v>
      </c>
      <c r="BO145" s="23">
        <f t="shared" ref="BO145" si="897">IF(BM145=0," ",IF(BL145/BM145*100&gt;200,"св.200",BL145/BM145))</f>
        <v>1.0799788079522483</v>
      </c>
      <c r="BP145" s="58">
        <f>BP7+BP12+BP13+BP14+BP19+BP20+BP25+BP43+BP49+BP57+BP64+BP70+BP76+BP81+BP85+BP86+BP91+BP97+BP102+BP109+BP116+BP123+BP132+BP139</f>
        <v>8594566.4700000007</v>
      </c>
      <c r="BQ145" s="58">
        <f>BQ7+BQ12+BQ13+BQ14+BQ19+BQ20+BQ25+BQ43+BQ49+BQ57+BQ64+BQ70+BQ76+BQ81+BQ85+BQ86+BQ91+BQ97+BQ102+BQ109+BQ116+BQ123+BQ132+BQ139</f>
        <v>2126545.8000000003</v>
      </c>
      <c r="BR145" s="58">
        <f>BR7+BR12+BR13+BR14+BR19+BR20+BR25+BR43+BR49+BR57+BR64+BR70+BR76+BR81+BR85+BR86+BR91+BR97+BR102+BR109+BR116+BR123+BR132+BR139</f>
        <v>1998280.79</v>
      </c>
      <c r="BS145" s="23">
        <f t="shared" ref="BS145" si="898">IF(BQ145&lt;=0," ",IF(BP145&lt;=0," ",IF(BQ145/BP145*100&gt;200,"СВ.200",BQ145/BP145)))</f>
        <v>0.24742909458235887</v>
      </c>
      <c r="BT145" s="23">
        <f t="shared" ref="BT145" si="899">IF(BR145=0," ",IF(BQ145/BR145*100&gt;200,"св.200",BQ145/BR145))</f>
        <v>1.0641876810515705</v>
      </c>
      <c r="BU145" s="58">
        <f>BU7+BU12+BU13+BU14+BU19+BU20+BU25+BU43+BU49+BU57+BU64+BU70+BU76+BU81+BU85+BU86+BU91+BU97+BU102+BU109+BU116+BU123+BU132+BU139</f>
        <v>4280694.9400000004</v>
      </c>
      <c r="BV145" s="58">
        <f>BV7+BV12+BV13+BV14+BV19+BV20+BV25+BV43+BV49+BV57+BV64+BV70+BV76+BV81+BV85+BV86+BV91+BV97+BV102+BV109+BV116+BV123+BV132+BV139</f>
        <v>2974969.16</v>
      </c>
      <c r="BW145" s="58">
        <f>BW7+BW12+BW13+BW14+BW19+BW20+BW25+BW43+BW49+BW57+BW64+BW70+BW76+BW81+BW85+BW86+BW91+BW97+BW102+BW109+BW116+BW123+BW132+BW139</f>
        <v>2376223.84</v>
      </c>
      <c r="BX145" s="23">
        <f t="shared" ref="BX145" si="900">IF(BV145&lt;=0," ",IF(BU145&lt;=0," ",IF(BV145/BU145*100&gt;200,"СВ.200",BV145/BU145)))</f>
        <v>0.69497341008840963</v>
      </c>
      <c r="BY145" s="23">
        <f t="shared" ref="BY145" si="901">IF(BW145=0," ",IF(BV145/BW145*100&gt;200,"св.200",BV145/BW145))</f>
        <v>1.2519734504473283</v>
      </c>
      <c r="BZ145" s="58">
        <f>BZ7+BZ12+BZ13+BZ14+BZ19+BZ20+BZ25+BZ43+BZ49+BZ57+BZ64+BZ70+BZ76+BZ81+BZ85+BZ86+BZ91+BZ97+BZ102+BZ109+BZ116+BZ123+BZ132+BZ139</f>
        <v>8732670.0300000012</v>
      </c>
      <c r="CA145" s="58">
        <f>CA7+CA12+CA13+CA14+CA19+CA20+CA25+CA43+CA49+CA57+CA64+CA70+CA76+CA81+CA85+CA86+CA91+CA97+CA102+CA109+CA116+CA123+CA132+CA139</f>
        <v>383762.5</v>
      </c>
      <c r="CB145" s="58">
        <f>CB7+CB12+CB13+CB14+CB19+CB20+CB25+CB43+CB49+CB57+CB64+CB70+CB76+CB81+CB85+CB86+CB91+CB97+CB102+CB109+CB116+CB123+CB132+CB139</f>
        <v>59358.85</v>
      </c>
      <c r="CC145" s="23">
        <f t="shared" ref="CC145" si="902">IF(CA145&lt;=0," ",IF(BZ145&lt;=0," ",IF(CA145/BZ145*100&gt;200,"СВ.200",CA145/BZ145)))</f>
        <v>4.394560869489305E-2</v>
      </c>
      <c r="CD145" s="23" t="str">
        <f t="shared" ref="CD145" si="903">IF(CB145=0," ",IF(CA145/CB145*100&gt;200,"св.200",CA145/CB145))</f>
        <v>св.200</v>
      </c>
      <c r="CE145" s="58">
        <f>CE7+CE12+CE13+CE14+CE19+CE20+CE25+CE43+CE49+CE57+CE64+CE70+CE76+CE81+CE85+CE86+CE91+CE97+CE102+CE109+CE116+CE123+CE132+CE139</f>
        <v>3572378.44</v>
      </c>
      <c r="CF145" s="58">
        <f>CF7+CF12+CF13+CF14+CF19+CF20+CF25+CF43+CF49+CF57+CF64+CF70+CF76+CF81+CF85+CF86+CF91+CF97+CF102+CF109+CF116+CF123+CF132+CF139</f>
        <v>2063829.44</v>
      </c>
      <c r="CG145" s="58">
        <f>CG7+CG12+CG13+CG14+CG19+CG20+CG25+CG43+CG49+CG57+CG64+CG70+CG76+CG81+CG85+CG86+CG91+CG97+CG102+CG109+CG116+CG123+CG132+CG139</f>
        <v>-489188.67999999935</v>
      </c>
      <c r="CH145" s="23">
        <f t="shared" ref="CH145" si="904">IF(CF145&lt;=0," ",IF(CE145&lt;=0," ",IF(CF145/CE145*100&gt;200,"СВ.200",CF145/CE145)))</f>
        <v>0.57771859131475445</v>
      </c>
      <c r="CI145" s="23">
        <f t="shared" ref="CI145" si="905">IF(CG145=0," ",IF(CF145/CG145*100&gt;200,"св.200",CF145/CG145))</f>
        <v>-4.2188822521404274</v>
      </c>
      <c r="CJ145" s="58">
        <f>CJ7+CJ12+CJ13+CJ14+CJ19+CJ20+CJ25+CJ43+CJ49+CJ57+CJ64+CJ70+CJ76+CJ81+CJ85+CJ86+CJ91+CJ97+CJ102+CJ109+CJ116+CJ123+CJ132+CJ139</f>
        <v>3567378.44</v>
      </c>
      <c r="CK145" s="58">
        <f>CK7+CK12+CK13+CK14+CK19+CK20+CK25+CK43+CK49+CK57+CK64+CK70+CK76+CK81+CK85+CK86+CK91+CK97+CK102+CK109+CK116+CK123+CK132+CK139</f>
        <v>1675820.4700000002</v>
      </c>
      <c r="CL145" s="58">
        <f>CL7+CL12+CL13+CL14+CL19+CL20+CL25+CL43+CL49+CL57+CL64+CL70+CL76+CL81+CL85+CL86+CL91+CL97+CL102+CL109+CL116+CL123+CL132+CL139</f>
        <v>-489188.67999999935</v>
      </c>
      <c r="CM145" s="23">
        <f t="shared" ref="CM145" si="906">IF(CK145&lt;=0," ",IF(CJ145&lt;=0," ",IF(CK145/CJ145*100&gt;200,"СВ.200",CK145/CJ145)))</f>
        <v>0.46976245951635009</v>
      </c>
      <c r="CN145" s="23">
        <f t="shared" ref="CN145" si="907">IF(CL145=0," ",IF(CK145/CL145*100&gt;200,"св.200",CK145/CL145))</f>
        <v>-3.4257139188094099</v>
      </c>
      <c r="CO145" s="58">
        <f>CO7+CO12+CO13+CO14+CO19+CO20+CO25+CO43+CO49+CO57+CO64+CO70+CO76+CO81+CO85+CO86+CO91+CO97+CO102+CO109+CO116+CO123+CO132+CO139</f>
        <v>5000</v>
      </c>
      <c r="CP145" s="58">
        <f>CP7+CP12+CP13+CP14+CP19+CP20+CP25+CP43+CP49+CP57+CP64+CP70+CP76+CP81+CP85+CP86+CP91+CP97+CP102+CP109+CP116+CP123+CP132+CP139</f>
        <v>388008.97</v>
      </c>
      <c r="CQ145" s="58">
        <f>CQ7+CQ12+CQ13+CQ14+CQ19+CQ20+CQ25+CQ43+CQ49+CQ57+CQ64+CQ70+CQ76+CQ81+CQ85+CQ86+CQ91+CQ97+CQ102+CQ109+CQ116+CQ123+CQ132+CQ139</f>
        <v>0</v>
      </c>
      <c r="CR145" s="23" t="str">
        <f t="shared" ref="CR145" si="908">IF(CP145&lt;=0," ",IF(CO145&lt;=0," ",IF(CP145/CO145*100&gt;200,"СВ.200",CP145/CO145)))</f>
        <v>СВ.200</v>
      </c>
      <c r="CS145" s="23" t="str">
        <f t="shared" ref="CS145" si="909">IF(CQ145=0," ",IF(CP145/CQ145*100&gt;200,"св.200",CP145/CQ145))</f>
        <v xml:space="preserve"> </v>
      </c>
      <c r="CT145" s="58">
        <f>CT7+CT12+CT13+CT14+CT19+CT20+CT25+CT43+CT49+CT57+CT64+CT70+CT76+CT81+CT85+CT86+CT91+CT97+CT102+CT109+CT116+CT123+CT132+CT139</f>
        <v>287500</v>
      </c>
      <c r="CU145" s="58">
        <f>CU7+CU12+CU13+CU14+CU19+CU20+CU25+CU43+CU49+CU57+CU64+CU70+CU76+CU81+CU85+CU86+CU91+CU97+CU102+CU109+CU116+CU123+CU132+CU139</f>
        <v>8991.8100000000013</v>
      </c>
      <c r="CV145" s="58">
        <f>CV7+CV12+CV13+CV14+CV19+CV20+CV25+CV43+CV49+CV57+CV64+CV70+CV76+CV81+CV85+CV86+CV91+CV97+CV102+CV109+CV116+CV123+CV132+CV139</f>
        <v>50054.13</v>
      </c>
      <c r="CW145" s="45">
        <f t="shared" si="814"/>
        <v>3.1275860869565221E-2</v>
      </c>
      <c r="CX145" s="45">
        <f t="shared" si="815"/>
        <v>0.17964171987406438</v>
      </c>
      <c r="CY145" s="58">
        <f>CY7+CY12+CY13+CY14+CY19+CY20+CY25+CY43+CY49+CY57+CY64+CY70+CY76+CY81+CY85+CY86+CY91+CY97+CY102+CY109+CY116+CY123+CY132+CY139</f>
        <v>500000</v>
      </c>
      <c r="CZ145" s="58">
        <f>CZ7+CZ12+CZ13+CZ14+CZ19+CZ20+CZ25+CZ43+CZ49+CZ57+CZ64+CZ70+CZ76+CZ81+CZ85+CZ86+CZ91+CZ97+CZ102+CZ109+CZ116+CZ123+CZ132+CZ139</f>
        <v>97650.92</v>
      </c>
      <c r="DA145" s="58">
        <f>DA7+DA12+DA13+DA14+DA19+DA20+DA25+DA43+DA49+DA57+DA64+DA70+DA76+DA81+DA85+DA86+DA91+DA97+DA102+DA109+DA116+DA123+DA132+DA139</f>
        <v>103174.71</v>
      </c>
      <c r="DB145" s="23">
        <f t="shared" ref="DB145" si="910">IF(CZ145&lt;=0," ",IF(CY145&lt;=0," ",IF(CZ145/CY145*100&gt;200,"СВ.200",CZ145/CY145)))</f>
        <v>0.19530184</v>
      </c>
      <c r="DC145" s="23">
        <f t="shared" ref="DC145" si="911">IF(DA145=0," ",IF(CZ145/DA145*100&gt;200,"св.200",CZ145/DA145))</f>
        <v>0.94646178312495366</v>
      </c>
      <c r="DD145" s="58">
        <f>DD7+DD12+DD13+DD14+DD19+DD20+DD25+DD43+DD49+DD57+DD64+DD70+DD76+DD81+DD85+DD86+DD91+DD97+DD102+DD109+DD116+DD123+DD132+DD139</f>
        <v>333092.71000000002</v>
      </c>
      <c r="DE145" s="58">
        <f>DE7+DE12+DE13+DE14+DE19+DE20+DE25+DE43+DE49+DE57+DE64+DE70+DE76+DE81+DE85+DE86+DE91+DE97+DE102+DE109+DE116+DE123+DE132+DE139</f>
        <v>18381792.68</v>
      </c>
      <c r="DF145" s="58">
        <f>DF7+DF12+DF13+DF14+DF19+DF20+DF25+DF43+DF49+DF57+DF64+DF70+DF76+DF81+DF85+DF86+DF91+DF97+DF102+DF109+DF116+DF123+DF132+DF139</f>
        <v>33574.119999999995</v>
      </c>
      <c r="DG145" s="44" t="str">
        <f t="shared" ref="DG145" si="912">IF(DE145&lt;=0," ",IF(DD145&lt;=0," ",IF(DE145/DD145*100&gt;200,"СВ.200",DE145/DD145)))</f>
        <v>СВ.200</v>
      </c>
      <c r="DH145" s="44" t="str">
        <f>IF(DE145&lt;=0," ",IF(DE145/DF145*100&gt;200,"св.200",DE145/DF145))</f>
        <v>св.200</v>
      </c>
      <c r="DI145" s="58">
        <f>DI7+DI12+DI13+DI14+DI19+DI20+DI25+DI43+DI49+DI57+DI64+DI70+DI76+DI81+DI85+DI86+DI91+DI97+DI102+DI109+DI116+DI123+DI132+DI139</f>
        <v>-3156.1000000000004</v>
      </c>
      <c r="DJ145" s="58">
        <f>DJ7+DJ12+DJ13+DJ14+DJ19+DJ20+DJ25+DJ43+DJ49+DJ57+DJ64+DJ70+DJ76+DJ81+DJ85+DJ86+DJ91+DJ97+DJ102+DJ109+DJ116+DJ123+DJ132+DJ139</f>
        <v>141895.12000000002</v>
      </c>
      <c r="DK145" s="23">
        <f t="shared" si="749"/>
        <v>-2.2242484449077598E-2</v>
      </c>
      <c r="DL145" s="58">
        <f>DL7+DL12+DL13+DL14+DL19+DL20+DL25+DL43+DL49+DL57+DL64+DL70+DL76+DL81+DL85+DL86+DL91+DL97+DL102+DL109+DL116+DL123+DL132+DL139</f>
        <v>7180000</v>
      </c>
      <c r="DM145" s="58">
        <f>DM7+DM12+DM13+DM14+DM19+DM20+DM25+DM43+DM49+DM57+DM64+DM70+DM76+DM81+DM85+DM86+DM91+DM97+DM102+DM109+DM116+DM123+DM132+DM139</f>
        <v>13564.69</v>
      </c>
      <c r="DN145" s="58">
        <f>DN7+DN12+DN13+DN14+DN19+DN20+DN25+DN43+DN49+DN57+DN64+DN70+DN76+DN81+DN85+DN86+DN91+DN97+DN102+DN109+DN116+DN123+DN132+DN139</f>
        <v>387610.36</v>
      </c>
      <c r="DO145" s="23">
        <f t="shared" ref="DO145" si="913">IF(DM145&lt;=0," ",IF(DL145&lt;=0," ",IF(DM145/DL145*100&gt;200,"СВ.200",DM145/DL145)))</f>
        <v>1.8892325905292479E-3</v>
      </c>
      <c r="DP145" s="23">
        <f t="shared" ref="DP145" si="914">IF(DN145=0," ",IF(DM145/DN145*100&gt;200,"св.200",DM145/DN145))</f>
        <v>3.4995684841860268E-2</v>
      </c>
      <c r="DQ145" s="58">
        <f>DQ7+DQ12+DQ13+DQ14+DQ19+DQ20+DQ25+DQ43+DQ49+DQ57+DQ64+DQ70+DQ76+DQ81+DQ85+DQ86+DQ91+DQ97+DQ102+DQ109+DQ116+DQ123+DQ132+DQ139</f>
        <v>1261801.8700000001</v>
      </c>
      <c r="DR145" s="58">
        <f>DR7+DR12+DR13+DR14+DR19+DR20+DR25+DR43+DR49+DR57+DR64+DR70+DR76+DR81+DR85+DR86+DR91+DR97+DR102+DR109+DR116+DR123+DR132+DR139</f>
        <v>192536.85</v>
      </c>
      <c r="DS145" s="58">
        <f>DS7+DS12+DS13+DS14+DS19+DS20+DS25+DS43+DS49+DS57+DS64+DS70+DS76+DS81+DS85+DS86+DS91+DS97+DS102+DS109+DS116+DS123+DS132+DS139</f>
        <v>0</v>
      </c>
      <c r="DT145" s="23">
        <f t="shared" ref="DT145:DT146" si="915">IF(DR145&lt;=0," ",IF(DQ145&lt;=0," ",IF(DR145/DQ145*100&gt;200,"СВ.200",DR145/DQ145)))</f>
        <v>0.1525888133293066</v>
      </c>
      <c r="DU145" s="23" t="str">
        <f t="shared" ref="DU145:DU146" si="916">IF(DS145=0," ",IF(DR145/DS145*100&gt;200,"св.200",DR145/DS145))</f>
        <v xml:space="preserve"> </v>
      </c>
    </row>
    <row r="146" spans="1:125" s="29" customFormat="1" ht="15.75" hidden="1" customHeight="1">
      <c r="A146" s="42"/>
      <c r="B146" s="39" t="s">
        <v>145</v>
      </c>
      <c r="C146" s="47">
        <f>SUM(C8:C10,C15:C17,C21:C23,C26:C29,C31:C41,C50:C55,C58:C62,C65,C66:C67,C68,C71:C74,C44:C47,C82:C83,C87:C89,C92:C95,C98:C100,C103:C107,C110:C114,C77:C79,C117:C121,C124:C130,C133:C134,C135:C137,C140,C141,C142)</f>
        <v>226764591.33000001</v>
      </c>
      <c r="D146" s="47">
        <f>SUM(D8:D10,D15:D17,D21:D23,D26:D29,D31:D41,D50:D55,D58:D62,D65,D66:D67,D68,D71:D74,D44:D47,D82:D83,D87:D89,D92:D95,D98:D100,D103:D107,D110:D114,D77:D79,D117:D121,D124:D130,D133:D134,D135:D137,D140,D141,D142)</f>
        <v>40384002.350000001</v>
      </c>
      <c r="E146" s="47">
        <f>SUM(E8:E10,E15:E17,E21:E23,E26:E29,E31:E41,E50:E55,E58:E62,E65,E66:E67,E68,E71:E74,E44:E47,E82:E83,E87:E89,E92:E95,E98:E100,E103:E107,E110:E114,E77:E79,E117:E121,E124:E130,E133:E134,E135:E137,E140,E141,E142)</f>
        <v>37293561.799999997</v>
      </c>
      <c r="F146" s="23">
        <f>IF(D146&lt;=0," ",IF(D146/C146*100&gt;200,"СВ.200",D146/C146))</f>
        <v>0.17808777866572226</v>
      </c>
      <c r="G146" s="23">
        <f>IF(E146=0," ",IF(D146/E146*100&gt;200,"св.200",D146/E146))</f>
        <v>1.0828679375430428</v>
      </c>
      <c r="H146" s="47">
        <f>SUM(H8:H10,H15:H17,H21:H23,H26:H29,H31:H41,H50:H55,H58:H62,H65,H66:H67,H68,H71:H74,H44:H47,H82:H83,H87:H89,H92:H95,H98:H100,H103:H107,H110:H114,H77:H79,H117:H121,H124:H130,H133:H134,H135:H137,H140,H141,H142)</f>
        <v>206866822.14000005</v>
      </c>
      <c r="I146" s="47">
        <f>SUM(I8:I10,I15:I17,I21:I23,I26:I29,I31:I41,I50:I55,I58:I62,I65,I66:I67,I68,I71:I74,I44:I47,I82:I83,I87:I89,I92:I95,I98:I100,I103:I107,I110:I114,I77:I79,I117:I121,I124:I130,I133:I134,I135:I137,I140,I141,I142)</f>
        <v>35840996.499999985</v>
      </c>
      <c r="J146" s="47">
        <f>SUM(J8:J10,J15:J17,J21:J23,J26:J29,J31:J41,J50:J55,J58:J62,J65,J66:J67,J68,J71:J74,J44:J47,J82:J83,J87:J89,J92:J95,J98:J100,J103:J107,J110:J114,J77:J79,J117:J121,J124:J130,J133:J134,J135:J137,J140,J141,J142)</f>
        <v>33717648.619999997</v>
      </c>
      <c r="K146" s="23">
        <f t="shared" ref="K146" si="917">IF(I146&lt;=0," ",IF(I146/H146*100&gt;200,"СВ.200",I146/H146))</f>
        <v>0.17325637881044106</v>
      </c>
      <c r="L146" s="23">
        <f t="shared" ref="L146" si="918">IF(J146=0," ",IF(I146/J146*100&gt;200,"св.200",I146/J146))</f>
        <v>1.0629743759397416</v>
      </c>
      <c r="M146" s="58">
        <f>SUM(M8:M10,M15:M17,M21:M23,M26:M29,M31:M41,M50:M55,M58:M62,M65,M66:M67,M68,M71:M74,M44:M47,M82:M83,M87:M89,M92:M95,M98:M100,M103:M107,M110:M114,M77:M79,M117:M121,M124:M130,M133:M134,M135:M137,M140,M141,M142)</f>
        <v>58349323.599999994</v>
      </c>
      <c r="N146" s="58">
        <f>SUM(N8:N10,N15:N17,N21:N23,N26:N29,N31:N41,N50:N55,N58:N62,N65,N66:N67,N68,N71:N74,N44:N47,N82:N83,N87:N89,N92:N95,N98:N100,N103:N107,N110:N114,N77:N79,N117:N121,N124:N130,N133:N134,N135:N137,N140,N141,N142)</f>
        <v>13628551.519999994</v>
      </c>
      <c r="O146" s="58">
        <f>SUM(O8:O10,O15:O17,O21:O23,O26:O29,O31:O41,O50:O55,O58:O62,O65,O66:O67,O68,O71:O74,O44:O47,O82:O83,O87:O89,O92:O95,O98:O100,O103:O107,O110:O114,O77:O79,O117:O121,O124:O130,O133:O134,O135:O137,O140,O141,O142)</f>
        <v>12683802.879999999</v>
      </c>
      <c r="P146" s="23">
        <f t="shared" ref="P146" si="919">IF(N146&lt;=0," ",IF(M146&lt;=0," ",IF(N146/M146*100&gt;200,"СВ.200",N146/M146)))</f>
        <v>0.2335682862997232</v>
      </c>
      <c r="Q146" s="23">
        <f t="shared" ref="Q146" si="920">IF(O146=0," ",IF(N146/O146*100&gt;200,"св.200",N146/O146))</f>
        <v>1.0744846517198472</v>
      </c>
      <c r="R146" s="58">
        <f>SUM(R8:R10,R15:R17,R21:R23,R26:R29,R31:R41,R50:R55,R58:R62,R65,R66:R67,R68,R71:R74,R44:R47,R82:R83,R87:R89,R92:R95,R98:R100,R103:R107,R110:R114,R77:R79,R117:R121,R124:R130,R133:R134,R135:R137,R140,R141,R142)</f>
        <v>0</v>
      </c>
      <c r="S146" s="58">
        <f>SUM(S8:S10,S15:S17,S21:S23,S26:S29,S31:S41,S50:S55,S58:S62,S65,S66:S67,S68,S71:S74,S44:S47,S82:S83,S87:S89,S92:S95,S98:S100,S103:S107,S110:S114,S77:S79,S117:S121,S124:S130,S133:S134,S135:S137,S140,S141,S142)</f>
        <v>0</v>
      </c>
      <c r="T146" s="58">
        <f>SUM(T8:T10,T15:T17,T21:T23,T26:T29,T31:T41,T50:T55,T58:T62,T65,T66:T67,T68,T71:T74,T44:T47,T82:T83,T87:T89,T92:T95,T98:T100,T103:T107,T110:T114,T77:T79,T117:T121,T124:T130,T133:T134,T135:T137,T140,T141,T142)</f>
        <v>0</v>
      </c>
      <c r="U146" s="23" t="str">
        <f t="shared" ref="U146" si="921">IF(S146&lt;=0," ",IF(R146&lt;=0," ",IF(S146/R146*100&gt;200,"СВ.200",S146/R146)))</f>
        <v xml:space="preserve"> </v>
      </c>
      <c r="V146" s="23" t="str">
        <f t="shared" ref="V146" si="922">IF(S146=0," ",IF(S146/T146*100&gt;200,"св.200",S146/T146))</f>
        <v xml:space="preserve"> </v>
      </c>
      <c r="W146" s="58">
        <f>SUM(W8:W10,W15:W17,W21:W23,W26:W29,W31:W41,W50:W55,W58:W62,W65,W66:W67,W68,W71:W74,W44:W47,W82:W83,W87:W89,W92:W95,W98:W100,W103:W107,W110:W114,W77:W79,W117:W121,W124:W130,W133:W134,W135:W137,W140,W141,W142)</f>
        <v>2204200</v>
      </c>
      <c r="X146" s="58">
        <f>SUM(X8:X10,X15:X17,X21:X23,X26:X29,X31:X41,X50:X55,X58:X62,X65,X66:X67,X68,X71:X74,X44:X47,X82:X83,X87:X89,X92:X95,X98:X100,X103:X107,X110:X114,X77:X79,X117:X121,X124:X130,X133:X134,X135:X137,X140,X141,X142)</f>
        <v>1050532.9200000002</v>
      </c>
      <c r="Y146" s="58">
        <f>SUM(Y8:Y10,Y15:Y17,Y21:Y23,Y26:Y29,Y31:Y41,Y50:Y55,Y58:Y62,Y65,Y66:Y67,Y68,Y71:Y74,Y44:Y47,Y82:Y83,Y87:Y89,Y92:Y95,Y98:Y100,Y103:Y107,Y110:Y114,Y77:Y79,Y117:Y121,Y124:Y130,Y133:Y134,Y135:Y137,Y140,Y141,Y142)</f>
        <v>1308847.5699999998</v>
      </c>
      <c r="Z146" s="23">
        <f t="shared" ref="Z146" si="923">IF(X146&lt;=0," ",IF(W146&lt;=0," ",IF(X146/W146*100&gt;200,"СВ.200",X146/W146)))</f>
        <v>0.47660508120860184</v>
      </c>
      <c r="AA146" s="23">
        <f t="shared" ref="AA146" si="924">IF(Y146=0," ",IF(X146/Y146*100&gt;200,"св.200",X146/Y146))</f>
        <v>0.80263962288595625</v>
      </c>
      <c r="AB146" s="58">
        <f>SUM(AB8:AB10,AB15:AB17,AB21:AB23,AB26:AB29,AB31:AB41,AB50:AB55,AB58:AB62,AB65,AB66:AB67,AB68,AB71:AB74,AB44:AB47,AB82:AB83,AB87:AB89,AB92:AB95,AB98:AB100,AB103:AB107,AB110:AB114,AB77:AB79,AB117:AB121,AB124:AB130,AB133:AB134,AB135:AB137,AB140,AB141,AB142)</f>
        <v>17849483.359999999</v>
      </c>
      <c r="AC146" s="58">
        <f>SUM(AC8:AC10,AC15:AC17,AC21:AC23,AC26:AC29,AC31:AC41,AC50:AC55,AC58:AC62,AC65,AC66:AC67,AC68,AC71:AC74,AC44:AC47,AC82:AC83,AC87:AC89,AC92:AC95,AC98:AC100,AC103:AC107,AC110:AC114,AC77:AC79,AC117:AC121,AC124:AC130,AC133:AC134,AC135:AC137,AC140,AC141,AC142)</f>
        <v>1907666.2599999998</v>
      </c>
      <c r="AD146" s="58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1633666.8000000003</v>
      </c>
      <c r="AE146" s="23">
        <f t="shared" ref="AE146" si="925">IF(AC146&lt;=0," ",IF(AB146&lt;=0," ",IF(AC146/AB146*100&gt;200,"СВ.200",AC146/AB146)))</f>
        <v>0.10687515271590471</v>
      </c>
      <c r="AF146" s="23">
        <f t="shared" ref="AF146" si="926">IF(AD146=0," ",IF(AC146/AD146*100&gt;200,"св.200",AC146/AD146))</f>
        <v>1.1677205290576997</v>
      </c>
      <c r="AG146" s="58">
        <f>SUM(AG8:AG10,AG15:AG17,AG21:AG23,AG26:AG29,AG31:AG41,AG50:AG55,AG58:AG62,AG65,AG66:AG67,AG68,AG71:AG74,AG44:AG47,AG82:AG83,AG87:AG89,AG92:AG95,AG98:AG100,AG103:AG107,AG110:AG114,AG77:AG79,AG117:AG121,AG124:AG130,AG133:AG134,AG135:AG137,AG140,AG141,AG142)</f>
        <v>128157000</v>
      </c>
      <c r="AH146" s="58">
        <f>SUM(AH8:AH10,AH15:AH17,AH21:AH23,AH26:AH29,AH31:AH41,AH50:AH55,AH58:AH62,AH65,AH66:AH67,AH68,AH71:AH74,AH44:AH47,AH82:AH83,AH87:AH89,AH92:AH95,AH98:AH100,AH103:AH107,AH110:AH114,AH77:AH79,AH117:AH121,AH124:AH130,AH133:AH134,AH135:AH137,AH140,AH141,AH142)</f>
        <v>19223200.800000001</v>
      </c>
      <c r="AI146" s="58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18045101.369999997</v>
      </c>
      <c r="AJ146" s="23">
        <f t="shared" ref="AJ146" si="927">IF(AH146&lt;=0," ",IF(AG146&lt;=0," ",IF(AH146/AG146*100&gt;200,"СВ.200",AH146/AG146)))</f>
        <v>0.1499972752171165</v>
      </c>
      <c r="AK146" s="23">
        <f t="shared" ref="AK146" si="928">IF(AI146=0," ",IF(AH146/AI146*100&gt;200,"св.200",AH146/AI146))</f>
        <v>1.0652863847004259</v>
      </c>
      <c r="AL146" s="58">
        <f>SUM(AL8:AL10,AL15:AL17,AL21:AL23,AL26:AL29,AL31:AL41,AL50:AL55,AL58:AL62,AL65,AL66:AL67,AL68,AL71:AL74,AL44:AL47,AL82:AL83,AL87:AL89,AL92:AL95,AL98:AL100,AL103:AL107,AL110:AL114,AL77:AL79,AL117:AL121,AL124:AL130,AL133:AL134,AL135:AL137,AL140,AL141,AL142)</f>
        <v>284315.18</v>
      </c>
      <c r="AM146" s="58">
        <f>SUM(AM8:AM10,AM15:AM17,AM21:AM23,AM26:AM29,AM31:AM41,AM50:AM55,AM58:AM62,AM65,AM66:AM67,AM68,AM71:AM74,AM44:AM47,AM82:AM83,AM87:AM89,AM92:AM95,AM98:AM100,AM103:AM107,AM110:AM114,AM77:AM79,AM117:AM121,AM124:AM130,AM133:AM134,AM135:AM137,AM140,AM141,AM142)</f>
        <v>31045</v>
      </c>
      <c r="AN146" s="58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46230</v>
      </c>
      <c r="AO146" s="23">
        <f t="shared" ref="AO146" si="929">IF(AM146&lt;=0," ",IF(AL146&lt;=0," ",IF(AM146/AL146*100&gt;200,"СВ.200",AM146/AL146)))</f>
        <v>0.10919220000845541</v>
      </c>
      <c r="AP146" s="23">
        <f t="shared" ref="AP146" si="930">IF(AN146=0," ",IF(AM146/AN146*100&gt;200,"св.200",AM146/AN146))</f>
        <v>0.67153363616699113</v>
      </c>
      <c r="AQ146" s="59">
        <f>SUM(AQ8:AQ10,AQ15:AQ17,AQ21:AQ23,AQ26:AQ29,AQ31:AQ41,AQ50:AQ55,AQ58:AQ62,AQ65,AQ66:AQ67,AQ68,AQ71:AQ74,AQ44:AQ47,AQ82:AQ83,AQ87:AQ89,AQ92:AQ95,AQ98:AQ100,AQ103:AQ107,AQ110:AQ114,AQ77:AQ79,AQ117:AQ121,AQ124:AQ130,AQ133:AQ134,AQ135:AQ137,AQ140,AQ141,AQ142)</f>
        <v>19897769.189999998</v>
      </c>
      <c r="AR146" s="58">
        <f>SUM(AR8:AR10,AR15:AR17,AR21:AR23,AR26:AR29,AR31:AR41,AR50:AR55,AR58:AR62,AR65,AR66:AR67,AR68,AR71:AR74,AR44:AR47,AR82:AR83,AR87:AR89,AR92:AR95,AR98:AR100,AR103:AR107,AR110:AR114,AR77:AR79,AR117:AR121,AR124:AR130,AR133:AR134,AR135:AR137,AR140,AR141,AR142)</f>
        <v>4543005.8499999996</v>
      </c>
      <c r="AS146" s="58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3575913.1800000006</v>
      </c>
      <c r="AT146" s="45">
        <f t="shared" si="888"/>
        <v>0.22831734586021701</v>
      </c>
      <c r="AU146" s="45">
        <f t="shared" si="889"/>
        <v>1.2704463507136934</v>
      </c>
      <c r="AV146" s="58">
        <f>SUM(AV8:AV10,AV15:AV17,AV21:AV23,AV26:AV29,AV31:AV41,AV50:AV55,AV58:AV62,AV65,AV66:AV67,AV68,AV71:AV74,AV44:AV47,AV82:AV83,AV87:AV89,AV92:AV95,AV98:AV100,AV103:AV107,AV110:AV114,AV77:AV79,AV117:AV121,AV124:AV130,AV133:AV134,AV135:AV137,AV140,AV141,AV142)</f>
        <v>506679.2</v>
      </c>
      <c r="AW146" s="58">
        <f>SUM(AW8:AW10,AW15:AW17,AW21:AW23,AW26:AW29,AW31:AW41,AW50:AW55,AW58:AW62,AW65,AW66:AW67,AW68,AW71:AW74,AW44:AW47,AW82:AW83,AW87:AW89,AW92:AW95,AW98:AW100,AW103:AW107,AW110:AW114,AW77:AW79,AW117:AW121,AW124:AW130,AW133:AW134,AW135:AW137,AW140,AW141,AW142)</f>
        <v>10650.63</v>
      </c>
      <c r="AX146" s="58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0</v>
      </c>
      <c r="AY146" s="23">
        <f t="shared" ref="AY146" si="931">IF(AW146&lt;=0," ",IF(AV146&lt;=0," ",IF(AW146/AV146*100&gt;200,"СВ.200",AW146/AV146)))</f>
        <v>2.1020460283350882E-2</v>
      </c>
      <c r="AZ146" s="45" t="str">
        <f t="shared" si="891"/>
        <v xml:space="preserve"> </v>
      </c>
      <c r="BA146" s="58">
        <f>SUM(BA8:BA10,BA15:BA17,BA21:BA23,BA26:BA29,BA31:BA41,BA50:BA55,BA58:BA62,BA65,BA66:BA67,BA68,BA71:BA74,BA44:BA47,BA82:BA83,BA87:BA89,BA92:BA95,BA98:BA100,BA103:BA107,BA110:BA114,BA77:BA79,BA117:BA121,BA124:BA130,BA133:BA134,BA135:BA137,BA140,BA141,BA142)</f>
        <v>2736128.8800000004</v>
      </c>
      <c r="BB146" s="58">
        <f>SUM(BB8:BB10,BB15:BB17,BB21:BB23,BB26:BB29,BB31:BB41,BB50:BB55,BB58:BB62,BB65,BB66:BB67,BB68,BB71:BB74,BB44:BB47,BB82:BB83,BB87:BB89,BB92:BB95,BB98:BB100,BB103:BB107,BB110:BB114,BB77:BB79,BB117:BB121,BB124:BB130,BB133:BB134,BB135:BB137,BB140,BB141,BB142)</f>
        <v>514259.56000000011</v>
      </c>
      <c r="BC146" s="58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181033.37</v>
      </c>
      <c r="BD146" s="23">
        <f t="shared" ref="BD146" si="932">IF(BB146&lt;=0," ",IF(BA146&lt;=0," ",IF(BB146/BA146*100&gt;200,"СВ.200",BB146/BA146)))</f>
        <v>0.18795151199164276</v>
      </c>
      <c r="BE146" s="23" t="str">
        <f t="shared" ref="BE146" si="933">IF(BC146=0," ",IF(BB146/BC146*100&gt;200,"св.200",BB146/BC146))</f>
        <v>св.200</v>
      </c>
      <c r="BF146" s="58">
        <f>SUM(BF8:BF10,BF15:BF17,BF21:BF23,BF26:BF29,BF31:BF41,BF50:BF55,BF58:BF62,BF65,BF66:BF67,BF68,BF71:BF74,BF44:BF47,BF82:BF83,BF87:BF89,BF92:BF95,BF98:BF100,BF103:BF107,BF110:BF114,BF77:BF79,BF117:BF121,BF124:BF130,BF133:BF134,BF135:BF137,BF140,BF141,BF142)</f>
        <v>3647657.0300000003</v>
      </c>
      <c r="BG146" s="58">
        <f>SUM(BG8:BG10,BG15:BG17,BG21:BG23,BG26:BG29,BG31:BG41,BG50:BG55,BG58:BG62,BG65,BG66:BG67,BG68,BG71:BG74,BG44:BG47,BG82:BG83,BG87:BG89,BG92:BG95,BG98:BG100,BG103:BG107,BG110:BG114,BG77:BG79,BG117:BG121,BG124:BG130,BG133:BG134,BG135:BG137,BG140,BG141,BG142)</f>
        <v>918858.15</v>
      </c>
      <c r="BH146" s="58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745134.78999999992</v>
      </c>
      <c r="BI146" s="23">
        <f t="shared" ref="BI146" si="934">IF(BG146&lt;=0," ",IF(BF146&lt;=0," ",IF(BG146/BF146*100&gt;200,"СВ.200",BG146/BF146)))</f>
        <v>0.2519036582778727</v>
      </c>
      <c r="BJ146" s="23">
        <f t="shared" ref="BJ146" si="935">IF(BH146=0," ",IF(BG146/BH146*100&gt;200,"св.200",BG146/BH146))</f>
        <v>1.2331435363526646</v>
      </c>
      <c r="BK146" s="58">
        <f>SUM(BK8:BK10,BK15:BK17,BK21:BK23,BK26:BK29,BK31:BK41,BK50:BK55,BK58:BK62,BK65,BK66:BK67,BK68,BK71:BK74,BK44:BK47,BK82:BK83,BK87:BK89,BK92:BK95,BK98:BK100,BK103:BK107,BK110:BK114,BK77:BK79,BK117:BK121,BK124:BK130,BK133:BK134,BK135:BK137,BK140,BK141,BK142)</f>
        <v>349450</v>
      </c>
      <c r="BL146" s="58">
        <f>SUM(BL8:BL10,BL15:BL17,BL21:BL23,BL26:BL29,BL31:BL41,BL50:BL55,BL58:BL62,BL65,BL66:BL67,BL68,BL71:BL74,BL44:BL47,BL82:BL83,BL87:BL89,BL92:BL95,BL98:BL100,BL103:BL107,BL110:BL114,BL77:BL79,BL117:BL121,BL124:BL130,BL133:BL134,BL135:BL137,BL140,BL141,BL142)</f>
        <v>66876.53</v>
      </c>
      <c r="BM146" s="58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89533.69</v>
      </c>
      <c r="BN146" s="23">
        <f t="shared" ref="BN146" si="936">IF(BL146&lt;=0," ",IF(BK146&lt;=0," ",IF(BL146/BK146*100&gt;200,"СВ.200",BL146/BK146)))</f>
        <v>0.19137653455429962</v>
      </c>
      <c r="BO146" s="23">
        <f t="shared" ref="BO146" si="937">IF(BM146=0," ",IF(BL146/BM146*100&gt;200,"св.200",BL146/BM146))</f>
        <v>0.7469426313156533</v>
      </c>
      <c r="BP146" s="58">
        <f>SUM(BP8:BP10,BP15:BP17,BP21:BP23,BP26:BP29,BP31:BP41,BP50:BP55,BP58:BP62,BP65,BP66:BP67,BP68,BP71:BP74,BP44:BP47,BP82:BP83,BP87:BP89,BP92:BP95,BP98:BP100,BP103:BP107,BP110:BP114,BP77:BP79,BP117:BP121,BP124:BP130,BP133:BP134,BP135:BP137,BP140,BP141,BP142)</f>
        <v>4055629.28</v>
      </c>
      <c r="BQ146" s="58">
        <f>SUM(BQ8:BQ10,BQ15:BQ17,BQ21:BQ23,BQ26:BQ29,BQ31:BQ41,BQ50:BQ55,BQ58:BQ62,BQ65,BQ66:BQ67,BQ68,BQ71:BQ74,BQ44:BQ47,BQ82:BQ83,BQ87:BQ89,BQ92:BQ95,BQ98:BQ100,BQ103:BQ107,BQ110:BQ114,BQ77:BQ79,BQ117:BQ121,BQ124:BQ130,BQ133:BQ134,BQ135:BQ137,BQ140,BQ141,BQ142)</f>
        <v>1097547.6100000001</v>
      </c>
      <c r="BR146" s="58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990816.92999999993</v>
      </c>
      <c r="BS146" s="23">
        <f t="shared" ref="BS146" si="938">IF(BQ146&lt;=0," ",IF(BP146&lt;=0," ",IF(BQ146/BP146*100&gt;200,"СВ.200",BQ146/BP146)))</f>
        <v>0.27062325824810107</v>
      </c>
      <c r="BT146" s="23">
        <f t="shared" ref="BT146" si="939">IF(BR146=0," ",IF(BQ146/BR146*100&gt;200,"св.200",BQ146/BR146))</f>
        <v>1.1077198791910028</v>
      </c>
      <c r="BU146" s="58">
        <f>SUM(BU8:BU10,BU15:BU17,BU21:BU23,BU26:BU29,BU31:BU41,BU50:BU55,BU58:BU62,BU65,BU66:BU67,BU68,BU71:BU74,BU44:BU47,BU82:BU83,BU87:BU89,BU92:BU95,BU98:BU100,BU103:BU107,BU110:BU114,BU77:BU79,BU117:BU121,BU124:BU130,BU133:BU134,BU135:BU137,BU140,BU141,BU142)</f>
        <v>3382730</v>
      </c>
      <c r="BV146" s="58">
        <f>SUM(BV8:BV10,BV15:BV17,BV21:BV23,BV26:BV29,BV31:BV41,BV50:BV55,BV58:BV62,BV65,BV66:BV67,BV68,BV71:BV74,BV44:BV47,BV82:BV83,BV87:BV89,BV92:BV95,BV98:BV100,BV103:BV107,BV110:BV114,BV77:BV79,BV117:BV121,BV124:BV130,BV133:BV134,BV135:BV137,BV140,BV141,BV142)</f>
        <v>690713.26</v>
      </c>
      <c r="BW146" s="58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590126.16999999981</v>
      </c>
      <c r="BX146" s="23">
        <f t="shared" ref="BX146" si="940">IF(BV146&lt;=0," ",IF(BU146&lt;=0," ",IF(BV146/BU146*100&gt;200,"СВ.200",BV146/BU146)))</f>
        <v>0.20418811433368905</v>
      </c>
      <c r="BY146" s="23">
        <f t="shared" ref="BY146" si="941">IF(BW146=0," ",IF(BV146/BW146*100&gt;200,"св.200",BV146/BW146))</f>
        <v>1.17045014289063</v>
      </c>
      <c r="BZ146" s="58">
        <f>SUM(BZ8:BZ10,BZ15:BZ17,BZ21:BZ23,BZ26:BZ29,BZ31:BZ41,BZ50:BZ55,BZ58:BZ62,BZ65,BZ66:BZ67,BZ68,BZ71:BZ74,BZ44:BZ47,BZ82:BZ83,BZ87:BZ89,BZ92:BZ95,BZ98:BZ100,BZ103:BZ107,BZ110:BZ114,BZ77:BZ79,BZ117:BZ121,BZ124:BZ130,BZ133:BZ134,BZ135:BZ137,BZ140,BZ141,BZ142)</f>
        <v>2932978.95</v>
      </c>
      <c r="CA146" s="58">
        <f>SUM(CA8:CA10,CA15:CA17,CA21:CA23,CA26:CA29,CA31:CA41,CA50:CA55,CA58:CA62,CA65,CA66:CA67,CA68,CA71:CA74,CA44:CA47,CA82:CA83,CA87:CA89,CA92:CA95,CA98:CA100,CA103:CA107,CA110:CA114,CA77:CA79,CA117:CA121,CA124:CA130,CA133:CA134,CA135:CA137,CA140,CA141,CA142)</f>
        <v>627600</v>
      </c>
      <c r="CB146" s="58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274184.5</v>
      </c>
      <c r="CC146" s="23">
        <f t="shared" ref="CC146" si="942">IF(CA146&lt;=0," ",IF(BZ146&lt;=0," ",IF(CA146/BZ146*100&gt;200,"СВ.200",CA146/BZ146)))</f>
        <v>0.21398039696125332</v>
      </c>
      <c r="CD146" s="23" t="str">
        <f t="shared" ref="CD146" si="943">IF(CB146=0," ",IF(CA146/CB146*100&gt;200,"св.200",CA146/CB146))</f>
        <v>св.200</v>
      </c>
      <c r="CE146" s="58">
        <f>SUM(CE8:CE10,CE15:CE17,CE21:CE23,CE26:CE29,CE31:CE41,CE50:CE55,CE58:CE62,CE65,CE66:CE67,CE68,CE71:CE74,CE44:CE47,CE82:CE83,CE87:CE89,CE92:CE95,CE98:CE100,CE103:CE107,CE110:CE114,CE77:CE79,CE117:CE121,CE124:CE130,CE133:CE134,CE135:CE137,CE140,CE141,CE142)</f>
        <v>1079278.23</v>
      </c>
      <c r="CF146" s="58">
        <f>SUM(CF8:CF10,CF15:CF17,CF21:CF23,CF26:CF29,CF31:CF41,CF50:CF55,CF58:CF62,CF65,CF66:CF67,CF68,CF71:CF74,CF44:CF47,CF82:CF83,CF87:CF89,CF92:CF95,CF98:CF100,CF103:CF107,CF110:CF114,CF77:CF79,CF117:CF121,CF124:CF130,CF133:CF134,CF135:CF137,CF140,CF141,CF142)</f>
        <v>294272.53000000003</v>
      </c>
      <c r="CG146" s="58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152602.53</v>
      </c>
      <c r="CH146" s="23">
        <f t="shared" ref="CH146" si="944">IF(CF146&lt;=0," ",IF(CE146&lt;=0," ",IF(CF146/CE146*100&gt;200,"СВ.200",CF146/CE146)))</f>
        <v>0.27265678285755846</v>
      </c>
      <c r="CI146" s="23">
        <f t="shared" ref="CI146" si="945">IF(CG146=0," ",IF(CF146/CG146*100&gt;200,"св.200",CF146/CG146))</f>
        <v>1.9283594446304397</v>
      </c>
      <c r="CJ146" s="58">
        <f>SUM(CJ8:CJ10,CJ15:CJ17,CJ21:CJ23,CJ26:CJ29,CJ31:CJ41,CJ50:CJ55,CJ58:CJ62,CJ65,CJ66:CJ67,CJ68,CJ71:CJ74,CJ44:CJ47,CJ82:CJ83,CJ87:CJ89,CJ92:CJ95,CJ98:CJ100,CJ103:CJ107,CJ110:CJ114,CJ77:CJ79,CJ117:CJ121,CJ124:CJ130,CJ133:CJ134,CJ135:CJ137,CJ140,CJ141,CJ142)</f>
        <v>0</v>
      </c>
      <c r="CK146" s="58">
        <f>SUM(CK8:CK10,CK15:CK17,CK21:CK23,CK26:CK29,CK31:CK41,CK50:CK55,CK58:CK62,CK65,CK66:CK67,CK68,CK71:CK74,CK44:CK47,CK82:CK83,CK87:CK89,CK92:CK95,CK98:CK100,CK103:CK107,CK110:CK114,CK77:CK79,CK117:CK121,CK124:CK130,CK133:CK134,CK135:CK137,CK140,CK141,CK142)</f>
        <v>0</v>
      </c>
      <c r="CL146" s="58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0</v>
      </c>
      <c r="CM146" s="23" t="str">
        <f t="shared" ref="CM146" si="946">IF(CK146&lt;=0," ",IF(CJ146&lt;=0," ",IF(CK146/CJ146*100&gt;200,"СВ.200",CK146/CJ146)))</f>
        <v xml:space="preserve"> </v>
      </c>
      <c r="CN146" s="23" t="str">
        <f t="shared" ref="CN146" si="947">IF(CL146=0," ",IF(CK146/CL146*100&gt;200,"св.200",CK146/CL146))</f>
        <v xml:space="preserve"> </v>
      </c>
      <c r="CO146" s="58">
        <f>SUM(CO8:CO10,CO15:CO17,CO21:CO23,CO26:CO29,CO31:CO41,CO50:CO55,CO58:CO62,CO65,CO66:CO67,CO68,CO71:CO74,CO44:CO47,CO82:CO83,CO87:CO89,CO92:CO95,CO98:CO100,CO103:CO107,CO110:CO114,CO77:CO79,CO117:CO121,CO124:CO130,CO133:CO134,CO135:CO137,CO140,CO141,CO142)</f>
        <v>1079278.23</v>
      </c>
      <c r="CP146" s="58">
        <f>SUM(CP8:CP10,CP15:CP17,CP21:CP23,CP26:CP29,CP31:CP41,CP50:CP55,CP58:CP62,CP65,CP66:CP67,CP68,CP71:CP74,CP44:CP47,CP82:CP83,CP87:CP89,CP92:CP95,CP98:CP100,CP103:CP107,CP110:CP114,CP77:CP79,CP117:CP121,CP124:CP130,CP133:CP134,CP135:CP137,CP140,CP141,CP142)</f>
        <v>294272.53000000003</v>
      </c>
      <c r="CQ146" s="58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152602.53</v>
      </c>
      <c r="CR146" s="23">
        <f t="shared" ref="CR146" si="948">IF(CP146&lt;=0," ",IF(CO146&lt;=0," ",IF(CP146/CO146*100&gt;200,"СВ.200",CP146/CO146)))</f>
        <v>0.27265678285755846</v>
      </c>
      <c r="CS146" s="23">
        <f t="shared" ref="CS146" si="949">IF(CQ146=0," ",IF(CP146/CQ146*100&gt;200,"св.200",CP146/CQ146))</f>
        <v>1.9283594446304397</v>
      </c>
      <c r="CT146" s="58">
        <f>SUM(CT8:CT10,CT15:CT17,CT21:CT23,CT26:CT29,CT31:CT41,CT50:CT55,CT58:CT62,CT65,CT66:CT67,CT68,CT71:CT74,CT44:CT47,CT82:CT83,CT87:CT89,CT92:CT95,CT98:CT100,CT103:CT107,CT110:CT114,CT77:CT79,CT117:CT121,CT124:CT130,CT133:CT134,CT135:CT137,CT140,CT141,CT142)</f>
        <v>0</v>
      </c>
      <c r="CU146" s="58">
        <f>SUM(CU8:CU10,CU15:CU17,CU21:CU23,CU26:CU29,CU31:CU41,CU50:CU55,CU58:CU62,CU65,CU66:CU67,CU68,CU71:CU74,CU44:CU47,CU82:CU83,CU87:CU89,CU92:CU95,CU98:CU100,CU103:CU107,CU110:CU114,CU77:CU79,CU117:CU121,CU124:CU130,CU133:CU134,CU135:CU137,CU140,CU141,CU142)</f>
        <v>0</v>
      </c>
      <c r="CV146" s="58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0</v>
      </c>
      <c r="CW146" s="45" t="str">
        <f t="shared" si="814"/>
        <v xml:space="preserve"> </v>
      </c>
      <c r="CX146" s="45" t="str">
        <f t="shared" si="815"/>
        <v xml:space="preserve"> </v>
      </c>
      <c r="CY146" s="58">
        <f>SUM(CY8:CY10,CY15:CY17,CY21:CY23,CY26:CY29,CY31:CY41,CY50:CY55,CY58:CY62,CY65,CY66:CY67,CY68,CY71:CY74,CY44:CY47,CY82:CY83,CY87:CY89,CY92:CY95,CY98:CY100,CY103:CY107,CY110:CY114,CY77:CY79,CY117:CY121,CY124:CY130,CY133:CY134,CY135:CY137,CY140,CY141,CY142)</f>
        <v>0</v>
      </c>
      <c r="CZ146" s="58">
        <f>SUM(CZ8:CZ10,CZ15:CZ17,CZ21:CZ23,CZ26:CZ29,CZ31:CZ41,CZ50:CZ55,CZ58:CZ62,CZ65,CZ66:CZ67,CZ68,CZ71:CZ74,CZ44:CZ47,CZ82:CZ83,CZ87:CZ89,CZ92:CZ95,CZ98:CZ100,CZ103:CZ107,CZ110:CZ114,CZ77:CZ79,CZ117:CZ121,CZ124:CZ130,CZ133:CZ134,CZ135:CZ137,CZ140,CZ141,CZ142)</f>
        <v>0</v>
      </c>
      <c r="DA146" s="58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6" s="23" t="str">
        <f t="shared" ref="DB146" si="950">IF(CZ146&lt;=0," ",IF(CY146&lt;=0," ",IF(CZ146/CY146*100&gt;200,"СВ.200",CZ146/CY146)))</f>
        <v xml:space="preserve"> </v>
      </c>
      <c r="DC146" s="23" t="str">
        <f t="shared" ref="DC146" si="951">IF(DA146=0," ",IF(CZ146/DA146*100&gt;200,"св.200",CZ146/DA146))</f>
        <v xml:space="preserve"> </v>
      </c>
      <c r="DD146" s="58">
        <f>SUM(DD8:DD10,DD15:DD17,DD21:DD23,DD26:DD29,DD31:DD41,DD50:DD55,DD58:DD62,DD65,DD66:DD67,DD68,DD71:DD74,DD44:DD47,DD82:DD83,DD87:DD89,DD92:DD95,DD98:DD100,DD103:DD107,DD110:DD114,DD77:DD79,DD117:DD121,DD124:DD130,DD133:DD134,DD135:DD137,DD140,DD141,DD142)</f>
        <v>46884.369999999995</v>
      </c>
      <c r="DE146" s="58">
        <f>SUM(DE8:DE10,DE15:DE17,DE21:DE23,DE26:DE29,DE31:DE41,DE50:DE55,DE58:DE62,DE65,DE66:DE67,DE68,DE71:DE74,DE44:DE47,DE82:DE83,DE87:DE89,DE92:DE95,DE98:DE100,DE103:DE107,DE110:DE114,DE77:DE79,DE117:DE121,DE124:DE130,DE133:DE134,DE135:DE137,DE140,DE141,DE142)</f>
        <v>234100.75999999998</v>
      </c>
      <c r="DF146" s="58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5677.57</v>
      </c>
      <c r="DG146" s="44" t="str">
        <f t="shared" ref="DG146" si="952">IF(DE146&lt;=0," ",IF(DD146&lt;=0," ",IF(DE146/DD146*100&gt;200,"СВ.200",DE146/DD146)))</f>
        <v>СВ.200</v>
      </c>
      <c r="DH146" s="44" t="str">
        <f t="shared" ref="DH146" si="953">IF(DF146=0," ",IF(DE146/DF146*100&gt;200,"св.200",DE146/DF146))</f>
        <v>св.200</v>
      </c>
      <c r="DI146" s="58">
        <f>SUM(DI8:DI10,DI15:DI17,DI21:DI23,DI26:DI29,DI31:DI41,DI50:DI55,DI58:DI62,DI65,DI66:DI67,DI68,DI71:DI74,DI44:DI47,DI82:DI83,DI87:DI89,DI92:DI95,DI98:DI100,DI103:DI107,DI110:DI114,DI77:DI79,DI117:DI121,DI124:DI130,DI133:DI134,DI135:DI137,DI140,DI141,DI142)</f>
        <v>-3434.1999999999966</v>
      </c>
      <c r="DJ146" s="58">
        <f>SUM(DJ8:DJ10,DJ15:DJ17,DJ21:DJ23,DJ26:DJ29,DJ31:DJ41,DJ50:DJ55,DJ58:DJ62,DJ65,DJ66:DJ67,DJ68,DJ71:DJ74,DJ44:DJ47,DJ82:DJ83,DJ87:DJ89,DJ92:DJ95,DJ98:DJ100,DJ103:DJ107,DJ110:DJ114,DJ77:DJ79,DJ117:DJ121,DJ124:DJ130,DJ133:DJ134,DJ135:DJ137,DJ140,DJ141,DJ142)</f>
        <v>257849.38</v>
      </c>
      <c r="DK146" s="23">
        <f t="shared" si="749"/>
        <v>-1.3318628107618474E-2</v>
      </c>
      <c r="DL146" s="58">
        <f>SUM(DL8:DL10,DL15:DL17,DL21:DL23,DL26:DL29,DL31:DL41,DL50:DL55,DL58:DL62,DL65,DL66:DL67,DL68,DL71:DL74,DL44:DL47,DL82:DL83,DL87:DL89,DL92:DL95,DL98:DL100,DL103:DL107,DL110:DL114,DL77:DL79,DL117:DL121,DL124:DL130,DL133:DL134,DL135:DL137,DL140,DL141,DL142)</f>
        <v>12677.6</v>
      </c>
      <c r="DM146" s="58">
        <f>SUM(DM8:DM10,DM15:DM17,DM21:DM23,DM26:DM29,DM31:DM41,DM50:DM55,DM58:DM62,DM65,DM66:DM67,DM68,DM71:DM74,DM44:DM47,DM82:DM83,DM87:DM89,DM92:DM95,DM98:DM100,DM103:DM107,DM110:DM114,DM77:DM79,DM117:DM121,DM124:DM130,DM133:DM134,DM135:DM137,DM140,DM141,DM142)</f>
        <v>6702.1</v>
      </c>
      <c r="DN146" s="58">
        <f>SUM(DN8:DN10,DN15:DN17,DN21:DN23,DN26:DN29,DN31:DN41,DN50:DN55,DN58:DN62,DN65,DN66:DN67,DN68,DN71:DN74,DN44:DN47,DN82:DN83,DN87:DN89,DN92:DN95,DN98:DN100,DN103:DN107,DN110:DN114,DN77:DN79,DN117:DN121,DN124:DN130,DN133:DN134,DN135:DN137,DN140,DN141,DN142)</f>
        <v>199334.25</v>
      </c>
      <c r="DO146" s="23">
        <f t="shared" ref="DO146" si="954">IF(DM146&lt;=0," ",IF(DL146&lt;=0," ",IF(DM146/DL146*100&gt;200,"СВ.200",DM146/DL146)))</f>
        <v>0.52865684356660569</v>
      </c>
      <c r="DP146" s="23">
        <f t="shared" ref="DP146" si="955">IF(DN146=0," ",IF(DM146/DN146*100&gt;200,"св.200",DM146/DN146))</f>
        <v>3.362242063268104E-2</v>
      </c>
      <c r="DQ146" s="58">
        <f>SUM(DQ8:DQ10,DQ15:DQ17,DQ21:DQ23,DQ26:DQ29,DQ31:DQ41,DQ50:DQ55,DQ58:DQ62,DQ65,DQ66:DQ67,DQ68,DQ71:DQ74,DQ44:DQ47,DQ82:DQ83,DQ87:DQ89,DQ92:DQ95,DQ98:DQ100,DQ103:DQ107,DQ110:DQ114,DQ77:DQ79,DQ117:DQ121,DQ124:DQ130,DQ133:DQ134,DQ135:DQ137,DQ140,DQ141,DQ142)</f>
        <v>1146765.6500000001</v>
      </c>
      <c r="DR146" s="58">
        <f>SUM(DR8:DR10,DR15:DR17,DR21:DR23,DR26:DR29,DR31:DR41,DR50:DR55,DR58:DR62,DR65,DR66:DR67,DR68,DR71:DR74,DR44:DR47,DR82:DR83,DR87:DR89,DR92:DR95,DR98:DR100,DR103:DR107,DR110:DR114,DR77:DR79,DR117:DR121,DR124:DR130,DR133:DR134,DR135:DR137,DR140,DR141,DR142)</f>
        <v>83956</v>
      </c>
      <c r="DS146" s="58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0</v>
      </c>
      <c r="DT146" s="23">
        <f t="shared" si="915"/>
        <v>7.3211122080609925E-2</v>
      </c>
      <c r="DU146" s="23" t="str">
        <f t="shared" si="916"/>
        <v xml:space="preserve"> </v>
      </c>
    </row>
    <row r="147" spans="1:125" ht="15.75" customHeight="1"/>
    <row r="148" spans="1:125" ht="15.75" customHeight="1"/>
  </sheetData>
  <mergeCells count="25">
    <mergeCell ref="DQ3:DU3"/>
    <mergeCell ref="C3:G3"/>
    <mergeCell ref="H3:L3"/>
    <mergeCell ref="M3:Q3"/>
    <mergeCell ref="R3:V3"/>
    <mergeCell ref="CT3:CX3"/>
    <mergeCell ref="W3:AA3"/>
    <mergeCell ref="AB3:AF3"/>
    <mergeCell ref="AV3:AZ3"/>
    <mergeCell ref="BA3:BE3"/>
    <mergeCell ref="BF3:BJ3"/>
    <mergeCell ref="DD3:DH3"/>
    <mergeCell ref="DL3:DP3"/>
    <mergeCell ref="DI3:DK3"/>
    <mergeCell ref="CO3:CS3"/>
    <mergeCell ref="AG3:AK3"/>
    <mergeCell ref="AL3:AP3"/>
    <mergeCell ref="AQ3:AU3"/>
    <mergeCell ref="CJ3:CN3"/>
    <mergeCell ref="CY3:DC3"/>
    <mergeCell ref="BK3:BO3"/>
    <mergeCell ref="CE3:CI3"/>
    <mergeCell ref="BP3:BT3"/>
    <mergeCell ref="BU3:BY3"/>
    <mergeCell ref="BZ3:CD3"/>
  </mergeCells>
  <pageMargins left="0.59055118110236227" right="0.59055118110236227" top="0.19685039370078741" bottom="0.19685039370078741" header="0" footer="0"/>
  <pageSetup paperSize="8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Поселения</vt:lpstr>
      <vt:lpstr>Поселения!ExternalData_1</vt:lpstr>
      <vt:lpstr>Поселения!Заголовки_для_печати</vt:lpstr>
      <vt:lpstr>Поселения!Область_печати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1</cp:lastModifiedBy>
  <cp:lastPrinted>2022-04-22T08:24:27Z</cp:lastPrinted>
  <dcterms:created xsi:type="dcterms:W3CDTF">2014-07-22T12:54:56Z</dcterms:created>
  <dcterms:modified xsi:type="dcterms:W3CDTF">2022-05-17T13:21:05Z</dcterms:modified>
</cp:coreProperties>
</file>