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14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24519"/>
</workbook>
</file>

<file path=xl/calcChain.xml><?xml version="1.0" encoding="utf-8"?>
<calcChain xmlns="http://schemas.openxmlformats.org/spreadsheetml/2006/main">
  <c r="AU7" i="4"/>
  <c r="AU8"/>
  <c r="AU9"/>
  <c r="AU10"/>
  <c r="AU11"/>
  <c r="AU12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E7"/>
  <c r="E8"/>
  <c r="E9"/>
  <c r="E10"/>
  <c r="E11"/>
  <c r="E12"/>
  <c r="E14" l="1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AU6"/>
  <c r="L109" i="5" l="1"/>
  <c r="R17" i="4"/>
  <c r="Q47" i="5" l="1"/>
  <c r="AN13" i="4"/>
  <c r="D7" l="1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N74" i="5" l="1"/>
  <c r="Q137" l="1"/>
  <c r="Q130"/>
  <c r="Q121"/>
  <c r="Q114"/>
  <c r="Q107"/>
  <c r="Q100"/>
  <c r="Q95"/>
  <c r="Q89"/>
  <c r="Q83"/>
  <c r="Q79"/>
  <c r="Q74"/>
  <c r="Q68"/>
  <c r="Q62"/>
  <c r="Q55"/>
  <c r="Q41"/>
  <c r="Q29"/>
  <c r="Q23"/>
  <c r="Q17"/>
  <c r="Q10"/>
  <c r="Q5"/>
  <c r="N137"/>
  <c r="N130"/>
  <c r="N121"/>
  <c r="N114"/>
  <c r="N107"/>
  <c r="N100"/>
  <c r="N95"/>
  <c r="N89"/>
  <c r="N83"/>
  <c r="N79"/>
  <c r="N68"/>
  <c r="N62"/>
  <c r="N55"/>
  <c r="N47"/>
  <c r="N41"/>
  <c r="N29"/>
  <c r="N23"/>
  <c r="N17"/>
  <c r="N10"/>
  <c r="N5"/>
  <c r="K137"/>
  <c r="K130"/>
  <c r="K121"/>
  <c r="K114"/>
  <c r="K107"/>
  <c r="K100"/>
  <c r="K95"/>
  <c r="K89"/>
  <c r="K83"/>
  <c r="K79"/>
  <c r="K74"/>
  <c r="K68"/>
  <c r="K62"/>
  <c r="K55"/>
  <c r="K47"/>
  <c r="K41"/>
  <c r="K29"/>
  <c r="K23"/>
  <c r="K17"/>
  <c r="K10"/>
  <c r="K5"/>
  <c r="AR13" i="4"/>
  <c r="AR6"/>
  <c r="AR5"/>
  <c r="AO13"/>
  <c r="AO6"/>
  <c r="AO5"/>
  <c r="AL13"/>
  <c r="AL6"/>
  <c r="AL5"/>
  <c r="AI13"/>
  <c r="AI6"/>
  <c r="AI5"/>
  <c r="AF13"/>
  <c r="AF6"/>
  <c r="AF5"/>
  <c r="AC13"/>
  <c r="AC5"/>
  <c r="Z13"/>
  <c r="Z6"/>
  <c r="Z5"/>
  <c r="W13"/>
  <c r="W6"/>
  <c r="W5"/>
  <c r="T13"/>
  <c r="T6"/>
  <c r="T5"/>
  <c r="Q13"/>
  <c r="Q6"/>
  <c r="Q5"/>
  <c r="N13"/>
  <c r="N6"/>
  <c r="N5"/>
  <c r="K13"/>
  <c r="K6"/>
  <c r="K5"/>
  <c r="W35" l="1"/>
  <c r="T35"/>
  <c r="AR35"/>
  <c r="Q142" i="5"/>
  <c r="N142"/>
  <c r="K142"/>
  <c r="K35" i="4"/>
  <c r="AO35"/>
  <c r="AL35"/>
  <c r="AF35"/>
  <c r="Q35"/>
  <c r="N35"/>
  <c r="AI35"/>
  <c r="Z35"/>
  <c r="D13"/>
  <c r="D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1"/>
  <c r="L10"/>
  <c r="L9"/>
  <c r="L8"/>
  <c r="L7"/>
  <c r="L5"/>
  <c r="J13"/>
  <c r="L13" s="1"/>
  <c r="J6"/>
  <c r="J5"/>
  <c r="E13" l="1"/>
  <c r="J35"/>
  <c r="L35" s="1"/>
  <c r="L6"/>
  <c r="D35"/>
  <c r="P137" i="5" l="1"/>
  <c r="P130"/>
  <c r="P121"/>
  <c r="P114"/>
  <c r="P107"/>
  <c r="P100"/>
  <c r="P95"/>
  <c r="P89"/>
  <c r="P83"/>
  <c r="P79"/>
  <c r="P74"/>
  <c r="P68"/>
  <c r="P62"/>
  <c r="P55"/>
  <c r="P47"/>
  <c r="P41"/>
  <c r="P29"/>
  <c r="P23"/>
  <c r="P17"/>
  <c r="P10"/>
  <c r="P5"/>
  <c r="M137"/>
  <c r="M130"/>
  <c r="M121"/>
  <c r="M114"/>
  <c r="M107"/>
  <c r="M100"/>
  <c r="M95"/>
  <c r="M89"/>
  <c r="M83"/>
  <c r="M79"/>
  <c r="M74"/>
  <c r="M68"/>
  <c r="M62"/>
  <c r="M55"/>
  <c r="M47"/>
  <c r="M41"/>
  <c r="M29"/>
  <c r="M23"/>
  <c r="M17"/>
  <c r="M10"/>
  <c r="M5"/>
  <c r="J137"/>
  <c r="J130"/>
  <c r="J121"/>
  <c r="J114"/>
  <c r="J107"/>
  <c r="J100"/>
  <c r="J95"/>
  <c r="J89"/>
  <c r="J83"/>
  <c r="J79"/>
  <c r="J74"/>
  <c r="J68"/>
  <c r="J62"/>
  <c r="J55"/>
  <c r="J47"/>
  <c r="J41"/>
  <c r="J29"/>
  <c r="J23"/>
  <c r="J17"/>
  <c r="J10"/>
  <c r="J5"/>
  <c r="G137"/>
  <c r="G130"/>
  <c r="G121"/>
  <c r="G114"/>
  <c r="G107"/>
  <c r="G100"/>
  <c r="G95"/>
  <c r="G89"/>
  <c r="G83"/>
  <c r="G79"/>
  <c r="G74"/>
  <c r="G68"/>
  <c r="G62"/>
  <c r="G55"/>
  <c r="G47"/>
  <c r="G41"/>
  <c r="G29"/>
  <c r="G23"/>
  <c r="G17"/>
  <c r="G10"/>
  <c r="G5"/>
  <c r="P142" l="1"/>
  <c r="M142"/>
  <c r="J142"/>
  <c r="G142"/>
  <c r="L120"/>
  <c r="H13" i="4" l="1"/>
  <c r="AU13" l="1"/>
  <c r="AU35" s="1"/>
  <c r="L4" i="5" l="1"/>
  <c r="M4" s="1"/>
  <c r="O4" s="1"/>
  <c r="P4" s="1"/>
  <c r="R4" s="1"/>
  <c r="J4"/>
  <c r="D141"/>
  <c r="D140"/>
  <c r="D139"/>
  <c r="D138"/>
  <c r="D136"/>
  <c r="D135"/>
  <c r="D134"/>
  <c r="D133"/>
  <c r="D132"/>
  <c r="D131"/>
  <c r="D129"/>
  <c r="D128"/>
  <c r="D127"/>
  <c r="D126"/>
  <c r="D125"/>
  <c r="D124"/>
  <c r="D123"/>
  <c r="D122"/>
  <c r="D120"/>
  <c r="D119"/>
  <c r="D118"/>
  <c r="D117"/>
  <c r="D116"/>
  <c r="D115"/>
  <c r="D113"/>
  <c r="D112"/>
  <c r="D111"/>
  <c r="D110"/>
  <c r="D109"/>
  <c r="D108"/>
  <c r="D106"/>
  <c r="D105"/>
  <c r="D104"/>
  <c r="D103"/>
  <c r="D102"/>
  <c r="D101"/>
  <c r="D99"/>
  <c r="D98"/>
  <c r="D97"/>
  <c r="D96"/>
  <c r="D94"/>
  <c r="D93"/>
  <c r="D92"/>
  <c r="D91"/>
  <c r="D90"/>
  <c r="D88"/>
  <c r="D87"/>
  <c r="D86"/>
  <c r="D85"/>
  <c r="D84"/>
  <c r="D82"/>
  <c r="D81"/>
  <c r="D80"/>
  <c r="D78"/>
  <c r="D77"/>
  <c r="D76"/>
  <c r="D75"/>
  <c r="D73"/>
  <c r="D72"/>
  <c r="D71"/>
  <c r="D70"/>
  <c r="D69"/>
  <c r="D67"/>
  <c r="D66"/>
  <c r="D65"/>
  <c r="D64"/>
  <c r="D63"/>
  <c r="D61"/>
  <c r="D60"/>
  <c r="D59"/>
  <c r="D58"/>
  <c r="D57"/>
  <c r="D56"/>
  <c r="D54"/>
  <c r="D53"/>
  <c r="D52"/>
  <c r="D51"/>
  <c r="D50"/>
  <c r="D49"/>
  <c r="D48"/>
  <c r="D46"/>
  <c r="D45"/>
  <c r="D44"/>
  <c r="D43"/>
  <c r="D42"/>
  <c r="D40"/>
  <c r="D39"/>
  <c r="D38"/>
  <c r="D37"/>
  <c r="D36"/>
  <c r="D35"/>
  <c r="D34"/>
  <c r="D33"/>
  <c r="D32"/>
  <c r="D31"/>
  <c r="D30"/>
  <c r="D28"/>
  <c r="D27"/>
  <c r="D26"/>
  <c r="D25"/>
  <c r="D24"/>
  <c r="D22"/>
  <c r="D21"/>
  <c r="D20"/>
  <c r="D19"/>
  <c r="D18"/>
  <c r="D16"/>
  <c r="D15"/>
  <c r="D14"/>
  <c r="D13"/>
  <c r="D12"/>
  <c r="D11"/>
  <c r="D9"/>
  <c r="D8"/>
  <c r="D7"/>
  <c r="D6"/>
  <c r="H5" i="4"/>
  <c r="I5" s="1"/>
  <c r="M5" s="1"/>
  <c r="O5" s="1"/>
  <c r="P5" s="1"/>
  <c r="R5" s="1"/>
  <c r="S5" s="1"/>
  <c r="U5" s="1"/>
  <c r="V5" s="1"/>
  <c r="X5" s="1"/>
  <c r="Y5" s="1"/>
  <c r="AA5" s="1"/>
  <c r="AB5" s="1"/>
  <c r="AD5" s="1"/>
  <c r="AE5" s="1"/>
  <c r="AG5" s="1"/>
  <c r="AH5" s="1"/>
  <c r="AJ5" s="1"/>
  <c r="AK5" s="1"/>
  <c r="AM5" s="1"/>
  <c r="AN5" s="1"/>
  <c r="AP5" s="1"/>
  <c r="AQ5" s="1"/>
  <c r="AS5" s="1"/>
  <c r="AT5" s="1"/>
  <c r="G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2"/>
  <c r="AT11"/>
  <c r="AT10"/>
  <c r="AT9"/>
  <c r="AT8"/>
  <c r="AT7"/>
  <c r="AQ13"/>
  <c r="AQ6"/>
  <c r="AN6"/>
  <c r="AN35" s="1"/>
  <c r="AK13"/>
  <c r="AK6"/>
  <c r="AH13"/>
  <c r="AH6"/>
  <c r="AE13"/>
  <c r="AE6"/>
  <c r="AB13"/>
  <c r="AB6"/>
  <c r="Y6"/>
  <c r="Y35" s="1"/>
  <c r="V13"/>
  <c r="V6"/>
  <c r="S13"/>
  <c r="S6"/>
  <c r="P13"/>
  <c r="P6"/>
  <c r="M13"/>
  <c r="M6"/>
  <c r="G13"/>
  <c r="G6"/>
  <c r="D137" i="5" l="1"/>
  <c r="M35" i="4"/>
  <c r="V35"/>
  <c r="AE35"/>
  <c r="AB35"/>
  <c r="S35"/>
  <c r="G35"/>
  <c r="AU5"/>
  <c r="AV5" s="1"/>
  <c r="AQ35"/>
  <c r="AT13"/>
  <c r="AK35"/>
  <c r="AH35"/>
  <c r="AT6"/>
  <c r="P35"/>
  <c r="D114" i="5"/>
  <c r="D10"/>
  <c r="D74"/>
  <c r="D83"/>
  <c r="D107"/>
  <c r="D62"/>
  <c r="D17"/>
  <c r="D47"/>
  <c r="D130"/>
  <c r="D5"/>
  <c r="D41"/>
  <c r="D79"/>
  <c r="D100"/>
  <c r="D29"/>
  <c r="D68"/>
  <c r="D95"/>
  <c r="D23"/>
  <c r="D55"/>
  <c r="D89"/>
  <c r="D121"/>
  <c r="AT35" i="4" l="1"/>
  <c r="D142" i="5"/>
  <c r="I7"/>
  <c r="AJ6" i="4"/>
  <c r="U11" l="1"/>
  <c r="U29"/>
  <c r="U30"/>
  <c r="U31"/>
  <c r="U32"/>
  <c r="U27"/>
  <c r="AV31"/>
  <c r="AS8" l="1"/>
  <c r="AV32"/>
  <c r="R102" i="5" l="1"/>
  <c r="R103"/>
  <c r="R104"/>
  <c r="R105"/>
  <c r="R106"/>
  <c r="R101"/>
  <c r="L126" l="1"/>
  <c r="L113"/>
  <c r="L111"/>
  <c r="L94"/>
  <c r="L84"/>
  <c r="L66"/>
  <c r="L42"/>
  <c r="L33"/>
  <c r="L25"/>
  <c r="L16"/>
  <c r="AP20" i="4"/>
  <c r="AM26"/>
  <c r="AJ29"/>
  <c r="X24"/>
  <c r="U7"/>
  <c r="U16"/>
  <c r="U20"/>
  <c r="U26"/>
  <c r="R15"/>
  <c r="L112" i="5" l="1"/>
  <c r="L110"/>
  <c r="L65"/>
  <c r="R138" l="1"/>
  <c r="R136"/>
  <c r="R135"/>
  <c r="R134"/>
  <c r="R132"/>
  <c r="R80"/>
  <c r="R65"/>
  <c r="R63"/>
  <c r="O138"/>
  <c r="L56"/>
  <c r="E44" l="1"/>
  <c r="AS33" i="4" l="1"/>
  <c r="AS32"/>
  <c r="AS31"/>
  <c r="AS30"/>
  <c r="AS29"/>
  <c r="AS7"/>
  <c r="AP16"/>
  <c r="AG8"/>
  <c r="AG7"/>
  <c r="U33"/>
  <c r="U28"/>
  <c r="U10"/>
  <c r="U9"/>
  <c r="U8"/>
  <c r="R32"/>
  <c r="R31"/>
  <c r="R30"/>
  <c r="R29"/>
  <c r="H6" l="1"/>
  <c r="O141" i="5" l="1"/>
  <c r="R141"/>
  <c r="O140"/>
  <c r="R140"/>
  <c r="R77"/>
  <c r="L67"/>
  <c r="O67"/>
  <c r="R67"/>
  <c r="O66"/>
  <c r="R66"/>
  <c r="L64"/>
  <c r="O64"/>
  <c r="R64"/>
  <c r="R133" l="1"/>
  <c r="O133"/>
  <c r="O139"/>
  <c r="R81"/>
  <c r="R139"/>
  <c r="O81"/>
  <c r="O77"/>
  <c r="O96" l="1"/>
  <c r="O97"/>
  <c r="O98"/>
  <c r="O99"/>
  <c r="AV7" i="4" l="1"/>
  <c r="AV8"/>
  <c r="AV9"/>
  <c r="AV10"/>
  <c r="AV11"/>
  <c r="AV12"/>
  <c r="AV15" l="1"/>
  <c r="AV16"/>
  <c r="AV17"/>
  <c r="AV18"/>
  <c r="AV19"/>
  <c r="AV20"/>
  <c r="AV21"/>
  <c r="AV22"/>
  <c r="AV23"/>
  <c r="AV24"/>
  <c r="AV25"/>
  <c r="AV26"/>
  <c r="AV27"/>
  <c r="AV28"/>
  <c r="AV29"/>
  <c r="AV30"/>
  <c r="AV33"/>
  <c r="AV34"/>
  <c r="AV14"/>
  <c r="I8" l="1"/>
  <c r="O8"/>
  <c r="R8"/>
  <c r="X8"/>
  <c r="AD8"/>
  <c r="AJ8"/>
  <c r="AM8"/>
  <c r="I9"/>
  <c r="O9"/>
  <c r="R9"/>
  <c r="X9"/>
  <c r="AD9"/>
  <c r="AG9"/>
  <c r="AJ9"/>
  <c r="AM9"/>
  <c r="AS9"/>
  <c r="I10"/>
  <c r="O10"/>
  <c r="R10"/>
  <c r="X10"/>
  <c r="AD10"/>
  <c r="AG10"/>
  <c r="AJ10"/>
  <c r="AM10"/>
  <c r="AS10"/>
  <c r="I11"/>
  <c r="O11"/>
  <c r="R11"/>
  <c r="X11"/>
  <c r="AD11"/>
  <c r="AG11"/>
  <c r="AJ11"/>
  <c r="AM11"/>
  <c r="AS11"/>
  <c r="I12"/>
  <c r="O12"/>
  <c r="R12"/>
  <c r="U12"/>
  <c r="X12"/>
  <c r="AD12"/>
  <c r="AG12"/>
  <c r="AJ12"/>
  <c r="AM12"/>
  <c r="AS12"/>
  <c r="AA13"/>
  <c r="I14"/>
  <c r="O14"/>
  <c r="R14"/>
  <c r="U14"/>
  <c r="X14"/>
  <c r="AA14"/>
  <c r="AD14"/>
  <c r="AG14"/>
  <c r="AJ14"/>
  <c r="AM14"/>
  <c r="AP14"/>
  <c r="AS14"/>
  <c r="I15"/>
  <c r="O15"/>
  <c r="U15"/>
  <c r="X15"/>
  <c r="AA15"/>
  <c r="AD15"/>
  <c r="AG15"/>
  <c r="AJ15"/>
  <c r="AM15"/>
  <c r="AP15"/>
  <c r="AS15"/>
  <c r="I16"/>
  <c r="O16"/>
  <c r="R16"/>
  <c r="X16"/>
  <c r="AA16"/>
  <c r="AD16"/>
  <c r="AG16"/>
  <c r="AJ16"/>
  <c r="AM16"/>
  <c r="AS16"/>
  <c r="I17"/>
  <c r="O17"/>
  <c r="U17"/>
  <c r="X17"/>
  <c r="AA17"/>
  <c r="AD17"/>
  <c r="AG17"/>
  <c r="AJ17"/>
  <c r="AM17"/>
  <c r="AP17"/>
  <c r="AS17"/>
  <c r="I18"/>
  <c r="O18"/>
  <c r="R18"/>
  <c r="U18"/>
  <c r="X18"/>
  <c r="AA18"/>
  <c r="AD18"/>
  <c r="AG18"/>
  <c r="AJ18"/>
  <c r="AM18"/>
  <c r="AP18"/>
  <c r="AS18"/>
  <c r="I19"/>
  <c r="O19"/>
  <c r="R19"/>
  <c r="U19"/>
  <c r="X19"/>
  <c r="AA19"/>
  <c r="AD19"/>
  <c r="AG19"/>
  <c r="AJ19"/>
  <c r="AM19"/>
  <c r="AP19"/>
  <c r="AS19"/>
  <c r="I20"/>
  <c r="O20"/>
  <c r="R20"/>
  <c r="X20"/>
  <c r="AA20"/>
  <c r="AD20"/>
  <c r="AG20"/>
  <c r="AJ20"/>
  <c r="AM20"/>
  <c r="AS20"/>
  <c r="I21"/>
  <c r="O21"/>
  <c r="R21"/>
  <c r="U21"/>
  <c r="X21"/>
  <c r="AA21"/>
  <c r="AD21"/>
  <c r="AG21"/>
  <c r="AJ21"/>
  <c r="AM21"/>
  <c r="AP21"/>
  <c r="AS21"/>
  <c r="I22"/>
  <c r="O22"/>
  <c r="R22"/>
  <c r="U22"/>
  <c r="X22"/>
  <c r="AA22"/>
  <c r="AD22"/>
  <c r="AG22"/>
  <c r="AJ22"/>
  <c r="AM22"/>
  <c r="AP22"/>
  <c r="AS22"/>
  <c r="I23"/>
  <c r="O23"/>
  <c r="R23"/>
  <c r="U23"/>
  <c r="X23"/>
  <c r="AA23"/>
  <c r="AD23"/>
  <c r="AG23"/>
  <c r="AJ23"/>
  <c r="AM23"/>
  <c r="AP23"/>
  <c r="AS23"/>
  <c r="I24"/>
  <c r="O24"/>
  <c r="R24"/>
  <c r="U24"/>
  <c r="AA24"/>
  <c r="AD24"/>
  <c r="AG24"/>
  <c r="AJ24"/>
  <c r="AM24"/>
  <c r="AP24"/>
  <c r="AS24"/>
  <c r="I25"/>
  <c r="O25"/>
  <c r="R25"/>
  <c r="U25"/>
  <c r="X25"/>
  <c r="AA25"/>
  <c r="AD25"/>
  <c r="AG25"/>
  <c r="AJ25"/>
  <c r="AM25"/>
  <c r="AP25"/>
  <c r="AS25"/>
  <c r="I26"/>
  <c r="O26"/>
  <c r="R26"/>
  <c r="X26"/>
  <c r="AA26"/>
  <c r="AD26"/>
  <c r="AG26"/>
  <c r="AJ26"/>
  <c r="AP26"/>
  <c r="AS26"/>
  <c r="I27"/>
  <c r="O27"/>
  <c r="R27"/>
  <c r="X27"/>
  <c r="AA27"/>
  <c r="AD27"/>
  <c r="AG27"/>
  <c r="AJ27"/>
  <c r="AM27"/>
  <c r="AP27"/>
  <c r="AS27"/>
  <c r="I28"/>
  <c r="O28"/>
  <c r="R28"/>
  <c r="X28"/>
  <c r="AA28"/>
  <c r="AD28"/>
  <c r="AG28"/>
  <c r="AJ28"/>
  <c r="AM28"/>
  <c r="AP28"/>
  <c r="AS28"/>
  <c r="I29"/>
  <c r="O29"/>
  <c r="X29"/>
  <c r="AA29"/>
  <c r="AD29"/>
  <c r="AG29"/>
  <c r="AM29"/>
  <c r="AP29"/>
  <c r="I30"/>
  <c r="O30"/>
  <c r="X30"/>
  <c r="AA30"/>
  <c r="AD30"/>
  <c r="AG30"/>
  <c r="AJ30"/>
  <c r="AM30"/>
  <c r="AP30"/>
  <c r="I31"/>
  <c r="O31"/>
  <c r="X31"/>
  <c r="AA31"/>
  <c r="AD31"/>
  <c r="AG31"/>
  <c r="AJ31"/>
  <c r="AM31"/>
  <c r="AP31"/>
  <c r="I32"/>
  <c r="O32"/>
  <c r="X32"/>
  <c r="AA32"/>
  <c r="AD32"/>
  <c r="AG32"/>
  <c r="AJ32"/>
  <c r="AM32"/>
  <c r="AP32"/>
  <c r="I33"/>
  <c r="O33"/>
  <c r="R33"/>
  <c r="X33"/>
  <c r="AA33"/>
  <c r="AD33"/>
  <c r="AG33"/>
  <c r="AJ33"/>
  <c r="AM33"/>
  <c r="AP33"/>
  <c r="I34"/>
  <c r="O34"/>
  <c r="R34"/>
  <c r="U34"/>
  <c r="X34"/>
  <c r="AA34"/>
  <c r="AD34"/>
  <c r="AG34"/>
  <c r="AJ34"/>
  <c r="AM34"/>
  <c r="AP34"/>
  <c r="AS34"/>
  <c r="U13" l="1"/>
  <c r="AP13"/>
  <c r="AM13"/>
  <c r="AJ13"/>
  <c r="AD13"/>
  <c r="R13"/>
  <c r="O13"/>
  <c r="AS13"/>
  <c r="AG13"/>
  <c r="X13"/>
  <c r="AV13" l="1"/>
  <c r="L5" i="5" l="1"/>
  <c r="O5"/>
  <c r="L6"/>
  <c r="O6"/>
  <c r="L7"/>
  <c r="O7"/>
  <c r="L8"/>
  <c r="O8"/>
  <c r="L9"/>
  <c r="O9"/>
  <c r="L10"/>
  <c r="O10"/>
  <c r="L11"/>
  <c r="O11"/>
  <c r="L12"/>
  <c r="O12"/>
  <c r="L13"/>
  <c r="O13"/>
  <c r="L14"/>
  <c r="O14"/>
  <c r="R14"/>
  <c r="L15"/>
  <c r="O15"/>
  <c r="R15"/>
  <c r="O16"/>
  <c r="R16"/>
  <c r="L17"/>
  <c r="O17"/>
  <c r="L18"/>
  <c r="O18"/>
  <c r="R18"/>
  <c r="L19"/>
  <c r="O19"/>
  <c r="R19"/>
  <c r="L20"/>
  <c r="O20"/>
  <c r="L21"/>
  <c r="O21"/>
  <c r="L22"/>
  <c r="O22"/>
  <c r="L23"/>
  <c r="O23"/>
  <c r="R23"/>
  <c r="L24"/>
  <c r="O24"/>
  <c r="R24"/>
  <c r="O25"/>
  <c r="R25"/>
  <c r="L26"/>
  <c r="O26"/>
  <c r="R26"/>
  <c r="L27"/>
  <c r="O27"/>
  <c r="R27"/>
  <c r="L28"/>
  <c r="O28"/>
  <c r="R28"/>
  <c r="L29"/>
  <c r="O29"/>
  <c r="R29"/>
  <c r="L30"/>
  <c r="O30"/>
  <c r="R30"/>
  <c r="L31"/>
  <c r="O31"/>
  <c r="R31"/>
  <c r="L32"/>
  <c r="O32"/>
  <c r="R32"/>
  <c r="O33"/>
  <c r="R33"/>
  <c r="L34"/>
  <c r="O34"/>
  <c r="R34"/>
  <c r="L35"/>
  <c r="O35"/>
  <c r="R35"/>
  <c r="O36"/>
  <c r="R36"/>
  <c r="L37"/>
  <c r="O37"/>
  <c r="R37"/>
  <c r="L38"/>
  <c r="O38"/>
  <c r="R38"/>
  <c r="L39"/>
  <c r="O39"/>
  <c r="R39"/>
  <c r="L40"/>
  <c r="O40"/>
  <c r="R40"/>
  <c r="L41"/>
  <c r="O41"/>
  <c r="R41"/>
  <c r="O42"/>
  <c r="R42"/>
  <c r="L43"/>
  <c r="O43"/>
  <c r="R43"/>
  <c r="I44"/>
  <c r="L44"/>
  <c r="O44"/>
  <c r="R44"/>
  <c r="L45"/>
  <c r="O45"/>
  <c r="R45"/>
  <c r="L46"/>
  <c r="O46"/>
  <c r="R46"/>
  <c r="L47"/>
  <c r="O47"/>
  <c r="R47"/>
  <c r="L48"/>
  <c r="O48"/>
  <c r="R48"/>
  <c r="L49"/>
  <c r="O49"/>
  <c r="R49"/>
  <c r="L50"/>
  <c r="O50"/>
  <c r="R50"/>
  <c r="O51"/>
  <c r="R51"/>
  <c r="L52"/>
  <c r="O52"/>
  <c r="R52"/>
  <c r="L53"/>
  <c r="O53"/>
  <c r="R53"/>
  <c r="L54"/>
  <c r="O54"/>
  <c r="R54"/>
  <c r="L55"/>
  <c r="O55"/>
  <c r="O56"/>
  <c r="L57"/>
  <c r="O57"/>
  <c r="R57"/>
  <c r="L58"/>
  <c r="O58"/>
  <c r="R58"/>
  <c r="L59"/>
  <c r="O59"/>
  <c r="R59"/>
  <c r="L60"/>
  <c r="O60"/>
  <c r="R60"/>
  <c r="L61"/>
  <c r="O61"/>
  <c r="R61"/>
  <c r="L62"/>
  <c r="O62"/>
  <c r="R62"/>
  <c r="L63"/>
  <c r="O63"/>
  <c r="O65"/>
  <c r="L68"/>
  <c r="O68"/>
  <c r="L69"/>
  <c r="O69"/>
  <c r="R69"/>
  <c r="O70"/>
  <c r="L71"/>
  <c r="O71"/>
  <c r="L72"/>
  <c r="O72"/>
  <c r="L73"/>
  <c r="O73"/>
  <c r="L74"/>
  <c r="O74"/>
  <c r="R74"/>
  <c r="L75"/>
  <c r="O75"/>
  <c r="R75"/>
  <c r="L76"/>
  <c r="O76"/>
  <c r="R76"/>
  <c r="L78"/>
  <c r="O78"/>
  <c r="R78"/>
  <c r="L79"/>
  <c r="O79"/>
  <c r="L80"/>
  <c r="O80"/>
  <c r="L82"/>
  <c r="O82"/>
  <c r="L83"/>
  <c r="O83"/>
  <c r="O84"/>
  <c r="L85"/>
  <c r="O85"/>
  <c r="L86"/>
  <c r="O86"/>
  <c r="R86"/>
  <c r="L87"/>
  <c r="O87"/>
  <c r="R87"/>
  <c r="L88"/>
  <c r="O88"/>
  <c r="R88"/>
  <c r="L89"/>
  <c r="O89"/>
  <c r="R89"/>
  <c r="L90"/>
  <c r="O90"/>
  <c r="R90"/>
  <c r="L91"/>
  <c r="O91"/>
  <c r="R91"/>
  <c r="L92"/>
  <c r="O92"/>
  <c r="R92"/>
  <c r="L93"/>
  <c r="O93"/>
  <c r="R93"/>
  <c r="O94"/>
  <c r="R94"/>
  <c r="L95"/>
  <c r="O95"/>
  <c r="L96"/>
  <c r="L97"/>
  <c r="L98"/>
  <c r="L99"/>
  <c r="L100"/>
  <c r="O100"/>
  <c r="L101"/>
  <c r="O101"/>
  <c r="L102"/>
  <c r="O102"/>
  <c r="L103"/>
  <c r="O103"/>
  <c r="L104"/>
  <c r="O104"/>
  <c r="L105"/>
  <c r="O105"/>
  <c r="L106"/>
  <c r="O106"/>
  <c r="L107"/>
  <c r="R107"/>
  <c r="L108"/>
  <c r="R108"/>
  <c r="O109"/>
  <c r="R109"/>
  <c r="O110"/>
  <c r="R110"/>
  <c r="O111"/>
  <c r="R111"/>
  <c r="O112"/>
  <c r="R112"/>
  <c r="O113"/>
  <c r="R113"/>
  <c r="L114"/>
  <c r="O114"/>
  <c r="R114"/>
  <c r="L115"/>
  <c r="O115"/>
  <c r="R115"/>
  <c r="L116"/>
  <c r="O116"/>
  <c r="R116"/>
  <c r="L117"/>
  <c r="O117"/>
  <c r="R117"/>
  <c r="L118"/>
  <c r="O118"/>
  <c r="R118"/>
  <c r="L119"/>
  <c r="O119"/>
  <c r="R119"/>
  <c r="R120"/>
  <c r="L121"/>
  <c r="O121"/>
  <c r="L122"/>
  <c r="O122"/>
  <c r="R122"/>
  <c r="L123"/>
  <c r="O123"/>
  <c r="L124"/>
  <c r="O124"/>
  <c r="L125"/>
  <c r="O125"/>
  <c r="O126"/>
  <c r="L127"/>
  <c r="O127"/>
  <c r="L128"/>
  <c r="L129"/>
  <c r="O129"/>
  <c r="L130"/>
  <c r="O130"/>
  <c r="L131"/>
  <c r="O131"/>
  <c r="L132"/>
  <c r="O132"/>
  <c r="L134"/>
  <c r="O134"/>
  <c r="L135"/>
  <c r="L136"/>
  <c r="O136"/>
  <c r="L137"/>
  <c r="O137"/>
  <c r="R137"/>
  <c r="L138"/>
  <c r="L142" l="1"/>
  <c r="F44"/>
  <c r="O135"/>
  <c r="O128"/>
  <c r="O120"/>
  <c r="L70"/>
  <c r="AM7" i="4"/>
  <c r="AJ7"/>
  <c r="AM6" l="1"/>
  <c r="AP6"/>
  <c r="AS6"/>
  <c r="AD7"/>
  <c r="R7"/>
  <c r="AM35" l="1"/>
  <c r="AG6"/>
  <c r="AG35"/>
  <c r="AS35"/>
  <c r="AP35"/>
  <c r="AJ35"/>
  <c r="AV6"/>
  <c r="X7"/>
  <c r="O7"/>
  <c r="I7" l="1"/>
  <c r="AV35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I13"/>
  <c r="U6" l="1"/>
  <c r="U35" l="1"/>
  <c r="H35"/>
  <c r="X6"/>
  <c r="R6"/>
  <c r="O6"/>
  <c r="I6"/>
  <c r="AD6"/>
  <c r="F13"/>
  <c r="X35"/>
  <c r="R35"/>
  <c r="O35"/>
  <c r="I35" l="1"/>
  <c r="F10" l="1"/>
  <c r="F11"/>
  <c r="AA11"/>
  <c r="F9"/>
  <c r="F7"/>
  <c r="AA10"/>
  <c r="AA6"/>
  <c r="AA12"/>
  <c r="F12"/>
  <c r="AA9"/>
  <c r="AA8"/>
  <c r="AA7"/>
  <c r="AA35" l="1"/>
  <c r="R85" i="5" l="1"/>
  <c r="R84"/>
  <c r="R83" l="1"/>
  <c r="R100" l="1"/>
  <c r="R131" l="1"/>
  <c r="R10" l="1"/>
  <c r="R11"/>
  <c r="R12"/>
  <c r="R13"/>
  <c r="R17" l="1"/>
  <c r="R22"/>
  <c r="R21"/>
  <c r="R20"/>
  <c r="R82" l="1"/>
  <c r="R79" l="1"/>
  <c r="O107" l="1"/>
  <c r="O108"/>
  <c r="O142" l="1"/>
  <c r="R128"/>
  <c r="R129"/>
  <c r="R121"/>
  <c r="R126"/>
  <c r="R124"/>
  <c r="R125"/>
  <c r="R127"/>
  <c r="R123"/>
  <c r="R130" l="1"/>
  <c r="R72"/>
  <c r="R73"/>
  <c r="R71"/>
  <c r="R70"/>
  <c r="R68" l="1"/>
  <c r="R99"/>
  <c r="R98"/>
  <c r="R97"/>
  <c r="R8" l="1"/>
  <c r="R9"/>
  <c r="R7"/>
  <c r="R5" l="1"/>
  <c r="R6"/>
  <c r="R96" l="1"/>
  <c r="R95" l="1"/>
  <c r="R55" l="1"/>
  <c r="R56"/>
  <c r="R142" l="1"/>
  <c r="F8" i="4" l="1"/>
  <c r="AC6"/>
  <c r="AC35" s="1"/>
  <c r="AD35" s="1"/>
  <c r="E6" l="1"/>
  <c r="E35" s="1"/>
  <c r="F35" l="1"/>
  <c r="F6"/>
  <c r="I8" i="5"/>
  <c r="I6"/>
  <c r="I9"/>
  <c r="H5"/>
  <c r="I5" s="1"/>
  <c r="E9"/>
  <c r="F9" s="1"/>
  <c r="E7"/>
  <c r="F7" s="1"/>
  <c r="E6"/>
  <c r="F6" s="1"/>
  <c r="E8"/>
  <c r="F8" s="1"/>
  <c r="E5" l="1"/>
  <c r="F5" s="1"/>
  <c r="I16"/>
  <c r="I14"/>
  <c r="I12"/>
  <c r="I13"/>
  <c r="I11"/>
  <c r="H10"/>
  <c r="I10" s="1"/>
  <c r="E13"/>
  <c r="F13" s="1"/>
  <c r="E16"/>
  <c r="F16" s="1"/>
  <c r="E11"/>
  <c r="F11" s="1"/>
  <c r="I15"/>
  <c r="E15"/>
  <c r="F15" s="1"/>
  <c r="E12"/>
  <c r="F12" s="1"/>
  <c r="E14"/>
  <c r="F14" s="1"/>
  <c r="E10" l="1"/>
  <c r="F10" s="1"/>
  <c r="I21"/>
  <c r="I22"/>
  <c r="I19"/>
  <c r="I18"/>
  <c r="H17"/>
  <c r="E19"/>
  <c r="F19" s="1"/>
  <c r="E21"/>
  <c r="F21" s="1"/>
  <c r="E22"/>
  <c r="F22" s="1"/>
  <c r="E18"/>
  <c r="F18" s="1"/>
  <c r="I20"/>
  <c r="E20"/>
  <c r="F20" s="1"/>
  <c r="E17" l="1"/>
  <c r="F17" s="1"/>
  <c r="I17"/>
  <c r="I24"/>
  <c r="I27"/>
  <c r="I25"/>
  <c r="I28"/>
  <c r="I26"/>
  <c r="H23"/>
  <c r="I23" s="1"/>
  <c r="E27"/>
  <c r="F27" s="1"/>
  <c r="E25"/>
  <c r="F25" s="1"/>
  <c r="E26"/>
  <c r="F26" s="1"/>
  <c r="E24"/>
  <c r="F24" s="1"/>
  <c r="E28"/>
  <c r="F28" s="1"/>
  <c r="E23" l="1"/>
  <c r="F23" l="1"/>
  <c r="I33"/>
  <c r="I40"/>
  <c r="I31"/>
  <c r="I32"/>
  <c r="I36"/>
  <c r="I38"/>
  <c r="I35"/>
  <c r="I34"/>
  <c r="I39"/>
  <c r="E39"/>
  <c r="F39" s="1"/>
  <c r="E35"/>
  <c r="F35" s="1"/>
  <c r="E38"/>
  <c r="F38" s="1"/>
  <c r="I37"/>
  <c r="E34"/>
  <c r="F34" s="1"/>
  <c r="E33"/>
  <c r="F33" s="1"/>
  <c r="I30"/>
  <c r="E31"/>
  <c r="F31" s="1"/>
  <c r="E40"/>
  <c r="F40" s="1"/>
  <c r="E32"/>
  <c r="F32" s="1"/>
  <c r="E37"/>
  <c r="F37" s="1"/>
  <c r="E36"/>
  <c r="F36" s="1"/>
  <c r="H29"/>
  <c r="E30"/>
  <c r="I29" l="1"/>
  <c r="E29"/>
  <c r="F30"/>
  <c r="F29" s="1"/>
  <c r="I43"/>
  <c r="I42"/>
  <c r="E43"/>
  <c r="F43" s="1"/>
  <c r="E42"/>
  <c r="F42" s="1"/>
  <c r="I46"/>
  <c r="H41"/>
  <c r="I41" s="1"/>
  <c r="I45"/>
  <c r="E45"/>
  <c r="F45" s="1"/>
  <c r="E46"/>
  <c r="F46" s="1"/>
  <c r="E41" l="1"/>
  <c r="F41" l="1"/>
  <c r="I49"/>
  <c r="I53"/>
  <c r="I50"/>
  <c r="I51"/>
  <c r="I48"/>
  <c r="H47"/>
  <c r="I52"/>
  <c r="I54"/>
  <c r="E53"/>
  <c r="F53" s="1"/>
  <c r="E52"/>
  <c r="F52" s="1"/>
  <c r="E48"/>
  <c r="F48" s="1"/>
  <c r="E50"/>
  <c r="F50" s="1"/>
  <c r="E49"/>
  <c r="F49" s="1"/>
  <c r="E54"/>
  <c r="F54" s="1"/>
  <c r="E51"/>
  <c r="F51" s="1"/>
  <c r="E47" l="1"/>
  <c r="I47"/>
  <c r="F47" l="1"/>
  <c r="I59"/>
  <c r="I58"/>
  <c r="I56"/>
  <c r="I61"/>
  <c r="I57"/>
  <c r="E61"/>
  <c r="F61" s="1"/>
  <c r="I60"/>
  <c r="E60"/>
  <c r="F60" s="1"/>
  <c r="E58"/>
  <c r="F58" s="1"/>
  <c r="E59"/>
  <c r="F59" s="1"/>
  <c r="E56"/>
  <c r="F56" s="1"/>
  <c r="H55"/>
  <c r="I55" s="1"/>
  <c r="E57"/>
  <c r="E55" l="1"/>
  <c r="F55" s="1"/>
  <c r="F57"/>
  <c r="I64"/>
  <c r="I66"/>
  <c r="I63"/>
  <c r="I65"/>
  <c r="I67"/>
  <c r="E65"/>
  <c r="F65" s="1"/>
  <c r="E66"/>
  <c r="F66" s="1"/>
  <c r="H62"/>
  <c r="E67"/>
  <c r="F67" s="1"/>
  <c r="E64"/>
  <c r="F64" s="1"/>
  <c r="E63"/>
  <c r="F63" s="1"/>
  <c r="I62" l="1"/>
  <c r="E62"/>
  <c r="F62" l="1"/>
  <c r="I69"/>
  <c r="I71"/>
  <c r="H68"/>
  <c r="I68" s="1"/>
  <c r="I72"/>
  <c r="I70"/>
  <c r="E72"/>
  <c r="F72" s="1"/>
  <c r="E70"/>
  <c r="F70" s="1"/>
  <c r="E73"/>
  <c r="F73" s="1"/>
  <c r="I73"/>
  <c r="E71"/>
  <c r="F71" s="1"/>
  <c r="E69"/>
  <c r="F69" s="1"/>
  <c r="E68" l="1"/>
  <c r="F68" l="1"/>
  <c r="I77"/>
  <c r="I78"/>
  <c r="I75"/>
  <c r="E77"/>
  <c r="F77" s="1"/>
  <c r="I76"/>
  <c r="E76"/>
  <c r="F76" s="1"/>
  <c r="H74"/>
  <c r="I74" s="1"/>
  <c r="E78"/>
  <c r="F78" s="1"/>
  <c r="E75"/>
  <c r="F75" s="1"/>
  <c r="E74" l="1"/>
  <c r="F74" l="1"/>
  <c r="I80"/>
  <c r="I81"/>
  <c r="I82"/>
  <c r="E82"/>
  <c r="F82" s="1"/>
  <c r="H79"/>
  <c r="E81"/>
  <c r="F81" s="1"/>
  <c r="E80"/>
  <c r="F80" s="1"/>
  <c r="E79" l="1"/>
  <c r="F79" s="1"/>
  <c r="I79"/>
  <c r="I85"/>
  <c r="I87"/>
  <c r="I88"/>
  <c r="I84"/>
  <c r="H83"/>
  <c r="I83" s="1"/>
  <c r="I86"/>
  <c r="E86"/>
  <c r="F86" s="1"/>
  <c r="E85"/>
  <c r="F85" s="1"/>
  <c r="E84"/>
  <c r="F84" s="1"/>
  <c r="E87"/>
  <c r="F87" s="1"/>
  <c r="E88"/>
  <c r="F88" s="1"/>
  <c r="E83" l="1"/>
  <c r="F83" l="1"/>
  <c r="I94"/>
  <c r="I91"/>
  <c r="I92"/>
  <c r="I93"/>
  <c r="I90"/>
  <c r="E92"/>
  <c r="F92" s="1"/>
  <c r="H89"/>
  <c r="I89" s="1"/>
  <c r="E93"/>
  <c r="F93" s="1"/>
  <c r="E94"/>
  <c r="F94" s="1"/>
  <c r="E90"/>
  <c r="E91"/>
  <c r="F91" s="1"/>
  <c r="E89" l="1"/>
  <c r="F89" s="1"/>
  <c r="F90"/>
  <c r="I99"/>
  <c r="I98"/>
  <c r="H95"/>
  <c r="I95" s="1"/>
  <c r="I96"/>
  <c r="E99"/>
  <c r="F99" s="1"/>
  <c r="I97"/>
  <c r="E96"/>
  <c r="F96" s="1"/>
  <c r="E98"/>
  <c r="F98" s="1"/>
  <c r="E97"/>
  <c r="F97" s="1"/>
  <c r="E95" l="1"/>
  <c r="F95" l="1"/>
  <c r="I101"/>
  <c r="I106"/>
  <c r="I104"/>
  <c r="E106"/>
  <c r="F106" s="1"/>
  <c r="I102"/>
  <c r="H100"/>
  <c r="I103"/>
  <c r="E104"/>
  <c r="F104" s="1"/>
  <c r="E102"/>
  <c r="F102" s="1"/>
  <c r="E105"/>
  <c r="F105" s="1"/>
  <c r="I105"/>
  <c r="E103"/>
  <c r="F103" s="1"/>
  <c r="E101"/>
  <c r="E100" l="1"/>
  <c r="F100" s="1"/>
  <c r="I100"/>
  <c r="F101"/>
  <c r="I110"/>
  <c r="I111"/>
  <c r="I108"/>
  <c r="I113"/>
  <c r="I109"/>
  <c r="E111"/>
  <c r="F111" s="1"/>
  <c r="I112"/>
  <c r="E113"/>
  <c r="F113" s="1"/>
  <c r="E109"/>
  <c r="F109" s="1"/>
  <c r="E108"/>
  <c r="F108" s="1"/>
  <c r="H107"/>
  <c r="I107" s="1"/>
  <c r="E112"/>
  <c r="F112" s="1"/>
  <c r="E110"/>
  <c r="F110" s="1"/>
  <c r="E107" l="1"/>
  <c r="F107" l="1"/>
  <c r="I119"/>
  <c r="I118"/>
  <c r="I115"/>
  <c r="I116"/>
  <c r="I117"/>
  <c r="E117"/>
  <c r="F117" s="1"/>
  <c r="E116"/>
  <c r="F116" s="1"/>
  <c r="I120"/>
  <c r="E119"/>
  <c r="F119" s="1"/>
  <c r="H114"/>
  <c r="I114" s="1"/>
  <c r="E120"/>
  <c r="F120" s="1"/>
  <c r="E115"/>
  <c r="E118"/>
  <c r="F118" s="1"/>
  <c r="E114" l="1"/>
  <c r="F114" s="1"/>
  <c r="F115"/>
  <c r="I124"/>
  <c r="I122"/>
  <c r="I129"/>
  <c r="I128"/>
  <c r="I127"/>
  <c r="I125"/>
  <c r="I126"/>
  <c r="E129"/>
  <c r="F129" s="1"/>
  <c r="E124"/>
  <c r="F124" s="1"/>
  <c r="I123"/>
  <c r="E123"/>
  <c r="F123" s="1"/>
  <c r="E122"/>
  <c r="F122" s="1"/>
  <c r="H121"/>
  <c r="I121"/>
  <c r="E126"/>
  <c r="F126" s="1"/>
  <c r="E127"/>
  <c r="F127" s="1"/>
  <c r="E125"/>
  <c r="F125" s="1"/>
  <c r="E128"/>
  <c r="F128" s="1"/>
  <c r="E121" l="1"/>
  <c r="F121" s="1"/>
  <c r="I136"/>
  <c r="I134"/>
  <c r="I132"/>
  <c r="I131"/>
  <c r="H130"/>
  <c r="I130" s="1"/>
  <c r="I135"/>
  <c r="E135"/>
  <c r="F135" s="1"/>
  <c r="E136"/>
  <c r="F136" s="1"/>
  <c r="E134"/>
  <c r="F134" s="1"/>
  <c r="E132"/>
  <c r="F132" s="1"/>
  <c r="E133"/>
  <c r="F133" s="1"/>
  <c r="E131"/>
  <c r="F131" s="1"/>
  <c r="E130" l="1"/>
  <c r="F130" l="1"/>
  <c r="I138"/>
  <c r="I140"/>
  <c r="I141"/>
  <c r="H137"/>
  <c r="I137" s="1"/>
  <c r="I139"/>
  <c r="E141"/>
  <c r="F141" s="1"/>
  <c r="E139"/>
  <c r="F139" s="1"/>
  <c r="E138"/>
  <c r="E140"/>
  <c r="F140" s="1"/>
  <c r="E137" l="1"/>
  <c r="F137" s="1"/>
  <c r="F138"/>
  <c r="H142"/>
  <c r="I142" l="1"/>
  <c r="E142"/>
  <c r="F142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<sst xmlns="http://schemas.openxmlformats.org/spreadsheetml/2006/main" count="262" uniqueCount="195">
  <si>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</si>
  <si>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</si>
  <si>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</si>
  <si>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</si>
  <si>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</si>
  <si>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</si>
  <si>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</si>
  <si>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</si>
  <si>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</si>
  <si>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</si>
  <si>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</si>
  <si>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</si>
  <si>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</si>
  <si>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</si>
  <si>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</si>
  <si>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</si>
  <si>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</si>
  <si>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</si>
  <si>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</si>
  <si>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</si>
  <si>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</si>
  <si>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</si>
  <si>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</si>
  <si>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</si>
  <si>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</si>
  <si>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</si>
  <si>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</si>
  <si>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</si>
  <si>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</si>
  <si>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</si>
  <si>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</si>
  <si>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</si>
  <si>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</si>
  <si>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</si>
  <si>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</si>
  <si>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</si>
  <si>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</si>
  <si>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</si>
  <si>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</si>
  <si>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</si>
  <si>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</si>
  <si>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</si>
  <si>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</si>
  <si>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</si>
  <si>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</si>
  <si>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</si>
  <si>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</si>
  <si>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</si>
  <si>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</si>
  <si>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</si>
  <si>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</si>
  <si>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</si>
  <si>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</si>
  <si>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</si>
  <si>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</si>
  <si>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</si>
  <si>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</si>
  <si>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</si>
  <si>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</si>
  <si>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</si>
  <si>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</si>
  <si>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</si>
  <si>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</si>
  <si>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</si>
  <si>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</si>
  <si>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</si>
  <si>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</si>
  <si>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</si>
  <si>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</si>
  <si>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</si>
  <si>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</si>
  <si>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</si>
  <si>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</si>
  <si>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</si>
  <si>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</si>
  <si>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</si>
  <si>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</si>
  <si>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</si>
  <si>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</si>
  <si>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</si>
  <si>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</si>
  <si>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</si>
  <si>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</si>
  <si>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</si>
  <si>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</si>
  <si>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</si>
  <si>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</si>
  <si>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</si>
  <si>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</si>
  <si>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</si>
  <si>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</si>
  <si>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</si>
  <si>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</si>
  <si>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</si>
  <si>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</si>
  <si>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</si>
  <si>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</si>
  <si>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</si>
  <si>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</si>
  <si>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</si>
  <si>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</si>
  <si>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</si>
  <si>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</si>
  <si>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</si>
  <si>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</si>
  <si>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</si>
  <si>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</si>
  <si>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</si>
  <si>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</si>
  <si>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</si>
  <si>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</si>
  <si>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</si>
  <si>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</si>
  <si>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</si>
  <si>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</si>
  <si>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</si>
  <si>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</si>
  <si>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</si>
  <si>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</si>
  <si>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</si>
  <si>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</si>
  <si>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</si>
  <si>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</si>
  <si>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</si>
  <si>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</si>
  <si>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</si>
  <si>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</si>
  <si>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</si>
  <si>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</si>
  <si>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</si>
  <si>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</si>
  <si>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</si>
  <si>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</si>
  <si>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</si>
  <si>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</si>
  <si>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</si>
  <si>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</si>
  <si>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</si>
  <si>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</si>
  <si>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</si>
  <si>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</si>
  <si>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</si>
  <si>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</si>
  <si>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</si>
  <si>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</si>
  <si>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</si>
  <si>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</si>
  <si>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</si>
  <si>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</si>
  <si>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</si>
  <si>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</si>
  <si>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</si>
  <si>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</si>
  <si>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</si>
  <si>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</si>
  <si>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</si>
  <si>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</si>
  <si>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</si>
  <si>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</si>
  <si>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</si>
  <si>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</si>
  <si>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</si>
  <si>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</si>
  <si>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</si>
  <si>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</si>
  <si>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</si>
  <si>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</si>
  <si>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</si>
  <si>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</si>
  <si>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</si>
  <si>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</si>
  <si>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</si>
  <si>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</si>
  <si>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</si>
  <si>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</si>
  <si>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</si>
  <si>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</si>
  <si>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</si>
  <si>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</si>
  <si>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</si>
  <si>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</si>
  <si>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</si>
  <si>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</si>
  <si>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</si>
  <si>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</si>
  <si>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</si>
  <si>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</si>
  <si>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</si>
  <si>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</si>
  <si>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</si>
  <si>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Недоимка по прочим налогам (НДПИ, госпошлина)</t>
  </si>
  <si>
    <t>на 01.01.2023</t>
  </si>
  <si>
    <t>Сведения о динамике недоимки по налогам и сборам в бюджеты поселений по состоянию на 01.01.2023 г.</t>
  </si>
  <si>
    <t>*- недоимка по налогу, взимаемому в связи с применением УСН, на 1 января 2022 года пересчитана в нормативах 2022 года</t>
  </si>
  <si>
    <t>Сведения о динамике недоимки по налогам и сборам в бюджет Лежневского муниципального района Ивановской области по состоянию на 01.01.2023 года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</si>
</sst>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4" fontId="29" fillId="4" borderId="2" xfId="0" applyNumberFormat="1" applyFont="1" applyFill="1" applyBorder="1" applyAlignment="1">
      <alignment horizontal="right" vertical="center" wrapText="1"/>
    </xf>
    <xf numFmtId="169" fontId="44" fillId="37" borderId="2" xfId="0" applyNumberFormat="1" applyFont="1" applyFill="1" applyBorder="1" applyAlignment="1">
      <alignment wrapText="1"/>
    </xf>
    <xf numFmtId="169" fontId="29" fillId="4" borderId="2" xfId="0" applyNumberFormat="1" applyFont="1" applyFill="1" applyBorder="1" applyAlignment="1">
      <alignment horizontal="right" vertical="center" wrapText="1"/>
    </xf>
    <xf numFmtId="170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wrapText="1"/>
    </xf>
    <xf numFmtId="168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4" borderId="2" xfId="0" applyNumberFormat="1" applyFont="1" applyFill="1" applyBorder="1" applyAlignment="1">
      <alignment wrapText="1"/>
    </xf>
    <xf numFmtId="170" fontId="44" fillId="4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4" fontId="49" fillId="37" borderId="4" xfId="3" applyNumberFormat="1" applyFont="1" applyFill="1" applyAlignment="1" applyProtection="1">
      <alignment horizontal="right" vertical="top" shrinkToFit="1"/>
    </xf>
    <xf numFmtId="168" fontId="2" fillId="0" borderId="0" xfId="0" applyNumberFormat="1" applyFont="1" applyFill="1" applyAlignment="1">
      <alignment vertical="center" wrapText="1"/>
    </xf>
    <xf numFmtId="4" fontId="22" fillId="4" borderId="0" xfId="0" applyNumberFormat="1" applyFont="1" applyFill="1" applyAlignment="1">
      <alignment horizontal="center" wrapText="1"/>
    </xf>
    <xf numFmtId="4" fontId="48" fillId="0" borderId="0" xfId="0" applyNumberFormat="1" applyFont="1"/>
    <xf numFmtId="167" fontId="50" fillId="0" borderId="0" xfId="0" applyNumberFormat="1" applyFont="1" applyFill="1" applyAlignment="1">
      <alignment wrapText="1"/>
    </xf>
    <xf numFmtId="167" fontId="2" fillId="0" borderId="0" xfId="0" applyNumberFormat="1" applyFont="1" applyFill="1" applyAlignment="1">
      <alignment wrapText="1"/>
    </xf>
    <xf numFmtId="0" fontId="47" fillId="4" borderId="0" xfId="0" applyFont="1" applyFill="1" applyAlignment="1">
      <alignment vertical="center" wrapText="1"/>
    </xf>
    <xf numFmtId="168" fontId="50" fillId="0" borderId="0" xfId="0" applyNumberFormat="1" applyFont="1" applyFill="1" applyAlignment="1">
      <alignment wrapText="1"/>
    </xf>
    <xf numFmtId="167" fontId="47" fillId="0" borderId="0" xfId="0" applyNumberFormat="1" applyFont="1" applyFill="1"/>
    <xf numFmtId="167" fontId="51" fillId="0" borderId="0" xfId="0" applyNumberFormat="1" applyFont="1" applyFill="1"/>
    <xf numFmtId="167" fontId="52" fillId="0" borderId="0" xfId="0" applyNumberFormat="1" applyFont="1" applyFill="1"/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- Акцент1" xfId="45" builtinId="30" customBuiltin="1"/>
    <cellStyle name="20% - Акцент2" xfId="49" builtinId="34" customBuiltin="1"/>
    <cellStyle name="20% - Акцент3" xfId="53" builtinId="38" customBuiltin="1"/>
    <cellStyle name="20% - Акцент4" xfId="57" builtinId="42" customBuiltin="1"/>
    <cellStyle name="20% - Акцент5" xfId="61" builtinId="46" customBuiltin="1"/>
    <cellStyle name="20% - Акцент6" xfId="65" builtinId="50" customBuiltin="1"/>
    <cellStyle name="40% - Акцент1" xfId="46" builtinId="31" customBuiltin="1"/>
    <cellStyle name="40% - Акцент2" xfId="50" builtinId="35" customBuiltin="1"/>
    <cellStyle name="40% - Акцент3" xfId="54" builtinId="39" customBuiltin="1"/>
    <cellStyle name="40% - Акцент4" xfId="58" builtinId="43" customBuiltin="1"/>
    <cellStyle name="40% - Акцент5" xfId="62" builtinId="47" customBuiltin="1"/>
    <cellStyle name="40% - Акцент6" xfId="66" builtinId="51" customBuiltin="1"/>
    <cellStyle name="60% - Акцент1" xfId="47" builtinId="32" customBuiltin="1"/>
    <cellStyle name="60% - Акцент2" xfId="51" builtinId="36" customBuiltin="1"/>
    <cellStyle name="60% - Акцент3" xfId="55" builtinId="40" customBuiltin="1"/>
    <cellStyle name="60% - Акцент4" xfId="59" builtinId="44" customBuiltin="1"/>
    <cellStyle name="60% - Акцент5" xfId="63" builtinId="48" customBuiltin="1"/>
    <cellStyle name="60% -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300"/>
  <sheetViews>
    <sheetView zoomScale="80" zoomScaleNormal="8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3" sqref="A23:XFD35"/>
    </sheetView>
  </sheetViews>
  <sheetFormatPr defaultRowHeight="15" outlineLevelRow="1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20.855468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4.5703125" style="19" customWidth="1"/>
    <col min="11" max="11" width="14.7109375" style="1" customWidth="1"/>
    <col min="12" max="12" width="12.85546875" style="1" customWidth="1"/>
    <col min="13" max="13" width="14.28515625" style="19" customWidth="1"/>
    <col min="14" max="14" width="14.7109375" style="1" customWidth="1"/>
    <col min="15" max="15" width="12.42578125" style="1" customWidth="1"/>
    <col min="16" max="16" width="14.28515625" style="19" customWidth="1"/>
    <col min="17" max="17" width="14.71093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>
      <c r="B1" s="33"/>
      <c r="C1" s="33" t="s">
        <v>194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>
      <c r="A2" s="149"/>
      <c r="B2" s="149"/>
      <c r="C2" s="150" t="s">
        <v>25</v>
      </c>
      <c r="D2" s="151" t="s">
        <v>26</v>
      </c>
      <c r="E2" s="151"/>
      <c r="F2" s="150" t="s">
        <v>133</v>
      </c>
      <c r="G2" s="152" t="s">
        <v>184</v>
      </c>
      <c r="H2" s="152"/>
      <c r="I2" s="150" t="s">
        <v>133</v>
      </c>
      <c r="J2" s="152" t="s">
        <v>189</v>
      </c>
      <c r="K2" s="152"/>
      <c r="L2" s="150" t="s">
        <v>133</v>
      </c>
      <c r="M2" s="151" t="s">
        <v>185</v>
      </c>
      <c r="N2" s="151"/>
      <c r="O2" s="150" t="s">
        <v>133</v>
      </c>
      <c r="P2" s="151" t="s">
        <v>172</v>
      </c>
      <c r="Q2" s="151"/>
      <c r="R2" s="150" t="s">
        <v>133</v>
      </c>
      <c r="S2" s="151" t="s">
        <v>19</v>
      </c>
      <c r="T2" s="151"/>
      <c r="U2" s="150" t="s">
        <v>133</v>
      </c>
      <c r="V2" s="151" t="s">
        <v>20</v>
      </c>
      <c r="W2" s="151"/>
      <c r="X2" s="150" t="s">
        <v>133</v>
      </c>
      <c r="Y2" s="151" t="s">
        <v>21</v>
      </c>
      <c r="Z2" s="151"/>
      <c r="AA2" s="150" t="s">
        <v>133</v>
      </c>
      <c r="AB2" s="151" t="s">
        <v>190</v>
      </c>
      <c r="AC2" s="151"/>
      <c r="AD2" s="150" t="s">
        <v>133</v>
      </c>
      <c r="AE2" s="151" t="s">
        <v>27</v>
      </c>
      <c r="AF2" s="151"/>
      <c r="AG2" s="153" t="s">
        <v>30</v>
      </c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</row>
    <row r="3" spans="1:49" ht="58.5" customHeight="1">
      <c r="A3" s="149"/>
      <c r="B3" s="149"/>
      <c r="C3" s="150"/>
      <c r="D3" s="151"/>
      <c r="E3" s="151"/>
      <c r="F3" s="150"/>
      <c r="G3" s="152"/>
      <c r="H3" s="152"/>
      <c r="I3" s="150"/>
      <c r="J3" s="152"/>
      <c r="K3" s="152"/>
      <c r="L3" s="150"/>
      <c r="M3" s="151"/>
      <c r="N3" s="151"/>
      <c r="O3" s="150"/>
      <c r="P3" s="151"/>
      <c r="Q3" s="151"/>
      <c r="R3" s="150"/>
      <c r="S3" s="151"/>
      <c r="T3" s="151"/>
      <c r="U3" s="150"/>
      <c r="V3" s="151"/>
      <c r="W3" s="151"/>
      <c r="X3" s="150"/>
      <c r="Y3" s="151"/>
      <c r="Z3" s="151"/>
      <c r="AA3" s="150"/>
      <c r="AB3" s="151"/>
      <c r="AC3" s="151"/>
      <c r="AD3" s="150"/>
      <c r="AE3" s="151"/>
      <c r="AF3" s="151"/>
      <c r="AG3" s="150" t="s">
        <v>133</v>
      </c>
      <c r="AH3" s="151" t="s">
        <v>28</v>
      </c>
      <c r="AI3" s="151"/>
      <c r="AJ3" s="150" t="s">
        <v>133</v>
      </c>
      <c r="AK3" s="151" t="s">
        <v>29</v>
      </c>
      <c r="AL3" s="151"/>
      <c r="AM3" s="150" t="s">
        <v>133</v>
      </c>
      <c r="AN3" s="151" t="s">
        <v>22</v>
      </c>
      <c r="AO3" s="151"/>
      <c r="AP3" s="150" t="s">
        <v>133</v>
      </c>
      <c r="AQ3" s="151" t="s">
        <v>23</v>
      </c>
      <c r="AR3" s="151"/>
      <c r="AS3" s="150" t="s">
        <v>133</v>
      </c>
      <c r="AT3" s="151" t="s">
        <v>24</v>
      </c>
      <c r="AU3" s="151"/>
      <c r="AV3" s="150" t="s">
        <v>133</v>
      </c>
    </row>
    <row r="4" spans="1:49" s="16" customFormat="1" ht="36.75" customHeight="1">
      <c r="A4" s="149"/>
      <c r="B4" s="149"/>
      <c r="C4" s="150"/>
      <c r="D4" s="55" t="s">
        <v>187</v>
      </c>
      <c r="E4" s="44" t="s">
        <v>191</v>
      </c>
      <c r="F4" s="150"/>
      <c r="G4" s="55" t="s">
        <v>187</v>
      </c>
      <c r="H4" s="44" t="s">
        <v>191</v>
      </c>
      <c r="I4" s="150"/>
      <c r="J4" s="55" t="s">
        <v>187</v>
      </c>
      <c r="K4" s="44" t="s">
        <v>191</v>
      </c>
      <c r="L4" s="150"/>
      <c r="M4" s="55" t="s">
        <v>187</v>
      </c>
      <c r="N4" s="44" t="s">
        <v>191</v>
      </c>
      <c r="O4" s="150"/>
      <c r="P4" s="55" t="s">
        <v>187</v>
      </c>
      <c r="Q4" s="44" t="s">
        <v>191</v>
      </c>
      <c r="R4" s="150"/>
      <c r="S4" s="55" t="s">
        <v>187</v>
      </c>
      <c r="T4" s="44" t="s">
        <v>191</v>
      </c>
      <c r="U4" s="150"/>
      <c r="V4" s="55" t="s">
        <v>187</v>
      </c>
      <c r="W4" s="44" t="s">
        <v>191</v>
      </c>
      <c r="X4" s="150"/>
      <c r="Y4" s="55" t="s">
        <v>187</v>
      </c>
      <c r="Z4" s="44" t="s">
        <v>191</v>
      </c>
      <c r="AA4" s="150"/>
      <c r="AB4" s="55" t="s">
        <v>187</v>
      </c>
      <c r="AC4" s="44" t="s">
        <v>191</v>
      </c>
      <c r="AD4" s="150"/>
      <c r="AE4" s="55" t="s">
        <v>187</v>
      </c>
      <c r="AF4" s="44" t="s">
        <v>191</v>
      </c>
      <c r="AG4" s="150"/>
      <c r="AH4" s="55" t="s">
        <v>187</v>
      </c>
      <c r="AI4" s="44" t="s">
        <v>191</v>
      </c>
      <c r="AJ4" s="150"/>
      <c r="AK4" s="55" t="s">
        <v>187</v>
      </c>
      <c r="AL4" s="44" t="s">
        <v>191</v>
      </c>
      <c r="AM4" s="150"/>
      <c r="AN4" s="55" t="s">
        <v>187</v>
      </c>
      <c r="AO4" s="44" t="s">
        <v>191</v>
      </c>
      <c r="AP4" s="150"/>
      <c r="AQ4" s="55" t="s">
        <v>187</v>
      </c>
      <c r="AR4" s="44" t="s">
        <v>191</v>
      </c>
      <c r="AS4" s="150"/>
      <c r="AT4" s="55" t="s">
        <v>187</v>
      </c>
      <c r="AU4" s="44" t="s">
        <v>191</v>
      </c>
      <c r="AV4" s="150"/>
    </row>
    <row r="5" spans="1:49" ht="15.7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hidden="1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238561.16543000002</v>
      </c>
      <c r="F6" s="35">
        <f>IF(D6=0," ",IF(E6/D6*100&gt;200,"св.200",E6/D6))</f>
        <v>1.1534520805804129</v>
      </c>
      <c r="G6" s="56">
        <f>SUM(G7:G12)</f>
        <v>12066.58304</v>
      </c>
      <c r="H6" s="28">
        <f>SUM(H7:H12)</f>
        <v>19828.541789999999</v>
      </c>
      <c r="I6" s="35">
        <f>IF(G6=0," ",IF(H6/G6*100&gt;200,"св.200",H6/G6))</f>
        <v>1.6432607080454815</v>
      </c>
      <c r="J6" s="56">
        <f t="shared" ref="J6" si="1">SUM(J7:J12)</f>
        <v>1991.1670131856806</v>
      </c>
      <c r="K6" s="28">
        <f>SUM(K7:K12)</f>
        <v>3368.1097099999997</v>
      </c>
      <c r="L6" s="35">
        <f>IF(J6=0," ",IF(K6/J6*100&gt;200,"св.200",K6/J6))</f>
        <v>1.6915254660689361</v>
      </c>
      <c r="M6" s="56">
        <f t="shared" ref="M6" si="2">SUM(M7:M12)</f>
        <v>11640.431409999999</v>
      </c>
      <c r="N6" s="28">
        <f>SUM(N7:N12)</f>
        <v>7296.6822499999998</v>
      </c>
      <c r="O6" s="35">
        <f>IF(M6=0," ",IF(N6/M6*100&gt;200,"св.200",N6/M6))</f>
        <v>0.62683950388055254</v>
      </c>
      <c r="P6" s="56">
        <f t="shared" ref="P6" si="3">SUM(P7:P12)</f>
        <v>0.75844</v>
      </c>
      <c r="Q6" s="28">
        <f>SUM(Q7:Q12)</f>
        <v>0.52444000000000002</v>
      </c>
      <c r="R6" s="35">
        <f>IF(P6=0," ",IF(Q6/P6*100&gt;200,"св.200",Q6/P6))</f>
        <v>0.69147196877801809</v>
      </c>
      <c r="S6" s="56">
        <f>SUM(S7:S12)</f>
        <v>3784.2087399999996</v>
      </c>
      <c r="T6" s="28">
        <f>SUM(T7:T12)</f>
        <v>4460.9288199999992</v>
      </c>
      <c r="U6" s="35">
        <f>IF(S6=0," ",IF(T6/S6*100&gt;200,"св.200",T6/S6))</f>
        <v>1.1788273656383976</v>
      </c>
      <c r="V6" s="56">
        <f t="shared" ref="V6" si="4">SUM(V7:V12)</f>
        <v>84102.463050000006</v>
      </c>
      <c r="W6" s="28">
        <f>SUM(W7:W12)</f>
        <v>98152.891730000003</v>
      </c>
      <c r="X6" s="35">
        <f>IF(V6=0," ",IF(W6/V6*100&gt;200,"св.200",W6/V6))</f>
        <v>1.1670632246721102</v>
      </c>
      <c r="Y6" s="56">
        <f>SUM(Y7:Y12)</f>
        <v>93230.620870000013</v>
      </c>
      <c r="Z6" s="28">
        <f>SUM(Z7:Z12)</f>
        <v>105347.72585</v>
      </c>
      <c r="AA6" s="35">
        <f>IF(Y6=0," ",IF(Z6/Y6*100&gt;200,"св.200",Z6/Y6))</f>
        <v>1.129969154628885</v>
      </c>
      <c r="AB6" s="56">
        <f t="shared" ref="AB6" si="5">SUM(AB7:AB12)</f>
        <v>0</v>
      </c>
      <c r="AC6" s="28">
        <f>SUM(AC7:AC12)</f>
        <v>98.893000000000001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6.8678400000000002</v>
      </c>
      <c r="AG6" s="36">
        <f>IF(AE6=0," ",IF(AF6/AE6*100&gt;200,"св.200",AF6/AE6))</f>
        <v>0.92633521221366633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1.8652600000000001</v>
      </c>
      <c r="AS6" s="36">
        <f>IF(AQ6=0," ",IF(AR6/AQ6*100&gt;200,"св.200",AR6/AQ6))</f>
        <v>0.99998927774918511</v>
      </c>
      <c r="AT6" s="59">
        <f>SUM(AT7:AT12)</f>
        <v>1.3035800000000002</v>
      </c>
      <c r="AU6" s="28">
        <f>SUM(AU7:AU12)</f>
        <v>0.75745000000000084</v>
      </c>
      <c r="AV6" s="36">
        <f>IF(AT6=0," ",IF(AU6/AT6*100&gt;200,"св.200",AU6/AT6))</f>
        <v>0.58105371361941782</v>
      </c>
    </row>
    <row r="7" spans="1:49" s="16" customFormat="1" ht="15.75" hidden="1" outlineLevel="1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H7+N7+K7+Q7+T7+W7+Z7+AC7+AF7</f>
        <v>4201.7567600000002</v>
      </c>
      <c r="F7" s="37">
        <f t="shared" ref="F7:F35" si="12">IF(D7=0," ",IF(E7/D7*100&gt;200,"св.200",E7/D7))</f>
        <v>1.0888620816135339</v>
      </c>
      <c r="G7" s="50">
        <v>175.35801999999998</v>
      </c>
      <c r="H7" s="38">
        <v>154.45049</v>
      </c>
      <c r="I7" s="37">
        <f t="shared" ref="I7:I35" si="13">IF(G7=0," ",IF(H7/G7*100&gt;200,"св.200",H7/G7))</f>
        <v>0.88077231939548595</v>
      </c>
      <c r="J7" s="68">
        <v>72.656428936960026</v>
      </c>
      <c r="K7" s="38">
        <v>122.90024000000001</v>
      </c>
      <c r="L7" s="37">
        <f t="shared" ref="L7:L35" si="14">IF(J7=0," ",IF(K7/J7*100&gt;200,"св.200",K7/J7))</f>
        <v>1.6915260190758035</v>
      </c>
      <c r="M7" s="50">
        <v>68.856229999999996</v>
      </c>
      <c r="N7" s="38">
        <v>18.065819999999999</v>
      </c>
      <c r="O7" s="37">
        <f t="shared" ref="O7:O35" si="15">IF(M7=0," ",IF(N7/M7*100&gt;200,"св.200",N7/M7))</f>
        <v>0.26237015880770703</v>
      </c>
      <c r="P7" s="50"/>
      <c r="Q7" s="38">
        <v>0</v>
      </c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116.50725999999999</v>
      </c>
      <c r="U7" s="37">
        <f>IF(T7=0," ",IF(T7/S7*100&gt;200,"св.200",T7/S7))</f>
        <v>1.1013972977459534</v>
      </c>
      <c r="V7" s="68">
        <v>1687.9167399999999</v>
      </c>
      <c r="W7" s="38">
        <v>2158.03683</v>
      </c>
      <c r="X7" s="37">
        <f t="shared" ref="X7:X35" si="17">IF(V7=0," ",IF(W7/V7*100&gt;200,"св.200",W7/V7))</f>
        <v>1.2785209002666802</v>
      </c>
      <c r="Y7" s="50">
        <v>1748.2824699999999</v>
      </c>
      <c r="Z7" s="38">
        <v>1631.7961200000002</v>
      </c>
      <c r="AA7" s="37">
        <f t="shared" ref="AA7:AA35" si="18">IF(Y7=0," ",IF(Z7/Y7*100&gt;200,"св.200",Z7/Y7))</f>
        <v>0.9333709786611315</v>
      </c>
      <c r="AB7" s="50"/>
      <c r="AC7" s="38">
        <v>0</v>
      </c>
      <c r="AD7" s="37" t="str">
        <f t="shared" ref="AD7:AD35" si="19">IF(AB7=0," ",IF(AC7/AB7*100&gt;200,"св.200",AC7/AB7))</f>
        <v xml:space="preserve"> </v>
      </c>
      <c r="AE7" s="50"/>
      <c r="AF7" s="38">
        <v>0</v>
      </c>
      <c r="AG7" s="39" t="str">
        <f>IF(AF7=0," ",IF(AF7/AE7*100&gt;200,"св.200",AF7/AE7))</f>
        <v xml:space="preserve"> </v>
      </c>
      <c r="AH7" s="50"/>
      <c r="AI7" s="38">
        <v>0</v>
      </c>
      <c r="AJ7" s="39" t="str">
        <f t="shared" si="8"/>
        <v xml:space="preserve"> </v>
      </c>
      <c r="AK7" s="50"/>
      <c r="AL7" s="38">
        <v>0</v>
      </c>
      <c r="AM7" s="39" t="str">
        <f t="shared" ref="AM7:AM35" si="20">IF(AK7=0," ",IF(AL7/AK7*100&gt;200,"св.200",AL7/AK7))</f>
        <v xml:space="preserve"> </v>
      </c>
      <c r="AN7" s="68"/>
      <c r="AO7" s="38">
        <v>0</v>
      </c>
      <c r="AP7" s="39" t="s">
        <v>186</v>
      </c>
      <c r="AQ7" s="68"/>
      <c r="AR7" s="38">
        <v>0</v>
      </c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hidden="1" outlineLevel="1">
      <c r="A8" s="48"/>
      <c r="B8" s="48">
        <v>2</v>
      </c>
      <c r="C8" s="49" t="s">
        <v>178</v>
      </c>
      <c r="D8" s="32">
        <f t="shared" ref="D8:E34" si="21">G8+M8+J8+P8+S8+V8+Y8+AB8+AE8</f>
        <v>165087.93671420543</v>
      </c>
      <c r="E8" s="30">
        <f t="shared" si="21"/>
        <v>191702.61196000001</v>
      </c>
      <c r="F8" s="37">
        <f t="shared" si="12"/>
        <v>1.161215142520492</v>
      </c>
      <c r="G8" s="50">
        <v>9577.1709600000013</v>
      </c>
      <c r="H8" s="38">
        <v>17029.2883</v>
      </c>
      <c r="I8" s="37">
        <f t="shared" si="13"/>
        <v>1.7781125941182947</v>
      </c>
      <c r="J8" s="68">
        <v>1407.8281742054205</v>
      </c>
      <c r="K8" s="38">
        <v>2381.3783399999998</v>
      </c>
      <c r="L8" s="37">
        <f t="shared" si="14"/>
        <v>1.6915262697765314</v>
      </c>
      <c r="M8" s="50">
        <v>8829.0807499999992</v>
      </c>
      <c r="N8" s="38">
        <v>5825.40834</v>
      </c>
      <c r="O8" s="37">
        <f t="shared" si="15"/>
        <v>0.65979783229414912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3703.7451000000001</v>
      </c>
      <c r="U8" s="37">
        <f>IF(S9=0," ",IF(T8/S8*100&gt;200,"св.200",T8/S8))</f>
        <v>1.1615634117569404</v>
      </c>
      <c r="V8" s="68">
        <v>66013.942110000004</v>
      </c>
      <c r="W8" s="38">
        <v>76031.784390000001</v>
      </c>
      <c r="X8" s="37">
        <f t="shared" si="17"/>
        <v>1.1517534320751079</v>
      </c>
      <c r="Y8" s="50">
        <v>76067.643079999994</v>
      </c>
      <c r="Z8" s="38">
        <v>86679.600900000005</v>
      </c>
      <c r="AA8" s="37">
        <f t="shared" si="18"/>
        <v>1.1395068571907698</v>
      </c>
      <c r="AB8" s="50"/>
      <c r="AC8" s="38">
        <v>48.069000000000003</v>
      </c>
      <c r="AD8" s="37" t="str">
        <f t="shared" si="19"/>
        <v xml:space="preserve"> </v>
      </c>
      <c r="AE8" s="50">
        <v>3.2654099999999997</v>
      </c>
      <c r="AF8" s="38">
        <v>2.9175900000000001</v>
      </c>
      <c r="AG8" s="39">
        <f>IF(AF8=0," ",IF(AF8/AE8*100&gt;200,"св.200",AF8/AE8))</f>
        <v>0.89348351355572508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>
        <v>0</v>
      </c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2">AE8-AH8-AK8-AN8-AQ8</f>
        <v>0.36324999999999963</v>
      </c>
      <c r="AU8" s="67">
        <f t="shared" si="22"/>
        <v>1.5430000000000277E-2</v>
      </c>
      <c r="AV8" s="39">
        <f t="shared" ref="AV8:AV34" si="23">IF(AT8=0," ",IF(AU8/AT8*100&gt;200,"св.200",AU8/AT8))</f>
        <v>4.2477632484515603E-2</v>
      </c>
    </row>
    <row r="9" spans="1:49" s="16" customFormat="1" ht="15.75" hidden="1" outlineLevel="1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1"/>
        <v>17496.079400000002</v>
      </c>
      <c r="F9" s="37">
        <f t="shared" si="12"/>
        <v>1.0333510514628428</v>
      </c>
      <c r="G9" s="50">
        <v>809.31735000000003</v>
      </c>
      <c r="H9" s="38">
        <v>545.27175</v>
      </c>
      <c r="I9" s="37">
        <f t="shared" si="13"/>
        <v>0.67374281547281789</v>
      </c>
      <c r="J9" s="68">
        <v>238.98984639244006</v>
      </c>
      <c r="K9" s="38">
        <v>404.25689</v>
      </c>
      <c r="L9" s="37">
        <f t="shared" si="14"/>
        <v>1.6915232847849884</v>
      </c>
      <c r="M9" s="50">
        <v>1157.7478700000001</v>
      </c>
      <c r="N9" s="38">
        <v>562.83511999999996</v>
      </c>
      <c r="O9" s="37">
        <f t="shared" si="15"/>
        <v>0.48614653896966348</v>
      </c>
      <c r="P9" s="50">
        <v>0.33844000000000002</v>
      </c>
      <c r="Q9" s="38">
        <v>0.10443999999999999</v>
      </c>
      <c r="R9" s="37">
        <f t="shared" si="16"/>
        <v>0.30859236496867976</v>
      </c>
      <c r="S9" s="50">
        <v>157.24871999999999</v>
      </c>
      <c r="T9" s="38">
        <v>191.45483999999999</v>
      </c>
      <c r="U9" s="37">
        <f>IF(S10=0," ",IF(T9/S9*100&gt;200,"св.200",T9/S9))</f>
        <v>1.2175287658939291</v>
      </c>
      <c r="V9" s="68">
        <v>5870.1231100000005</v>
      </c>
      <c r="W9" s="38">
        <v>7249.9761900000003</v>
      </c>
      <c r="X9" s="37">
        <f t="shared" si="17"/>
        <v>1.2350637378710785</v>
      </c>
      <c r="Y9" s="50">
        <v>8697.6340899999996</v>
      </c>
      <c r="Z9" s="38">
        <v>8542.1801699999996</v>
      </c>
      <c r="AA9" s="37">
        <f t="shared" si="18"/>
        <v>0.98212687284939582</v>
      </c>
      <c r="AB9" s="50"/>
      <c r="AC9" s="38">
        <v>0</v>
      </c>
      <c r="AD9" s="37" t="str">
        <f t="shared" si="19"/>
        <v xml:space="preserve"> </v>
      </c>
      <c r="AE9" s="50"/>
      <c r="AF9" s="38">
        <v>0</v>
      </c>
      <c r="AG9" s="39" t="str">
        <f t="shared" ref="AG9:AG35" si="24">IF(AE9=0," ",IF(AF9/AE9*100&gt;200,"св.200",AF9/AE9))</f>
        <v xml:space="preserve"> </v>
      </c>
      <c r="AH9" s="50"/>
      <c r="AI9" s="38">
        <v>0</v>
      </c>
      <c r="AJ9" s="39" t="str">
        <f t="shared" si="8"/>
        <v xml:space="preserve"> </v>
      </c>
      <c r="AK9" s="50"/>
      <c r="AL9" s="38">
        <v>0</v>
      </c>
      <c r="AM9" s="39" t="str">
        <f t="shared" si="20"/>
        <v xml:space="preserve"> </v>
      </c>
      <c r="AN9" s="68"/>
      <c r="AO9" s="38">
        <v>0</v>
      </c>
      <c r="AP9" s="39" t="s">
        <v>186</v>
      </c>
      <c r="AQ9" s="68"/>
      <c r="AR9" s="38">
        <v>0</v>
      </c>
      <c r="AS9" s="39" t="str">
        <f t="shared" ref="AS9:AS35" si="25">IF(AQ9=0," ",IF(AR9/AQ9*100&gt;200,"св.200",AR9/AQ9))</f>
        <v xml:space="preserve"> </v>
      </c>
      <c r="AT9" s="60">
        <f t="shared" si="22"/>
        <v>0</v>
      </c>
      <c r="AU9" s="67">
        <f t="shared" si="22"/>
        <v>0</v>
      </c>
      <c r="AV9" s="39" t="str">
        <f t="shared" si="23"/>
        <v xml:space="preserve"> </v>
      </c>
    </row>
    <row r="10" spans="1:49" s="16" customFormat="1" ht="15.75" hidden="1" outlineLevel="1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1"/>
        <v>9271.2851099999989</v>
      </c>
      <c r="F10" s="37">
        <f t="shared" si="12"/>
        <v>1.1593033013668153</v>
      </c>
      <c r="G10" s="50">
        <v>482.29740000000004</v>
      </c>
      <c r="H10" s="38">
        <v>952.57086000000004</v>
      </c>
      <c r="I10" s="37">
        <f t="shared" si="13"/>
        <v>1.9750694488504394</v>
      </c>
      <c r="J10" s="68">
        <v>45.300404533780018</v>
      </c>
      <c r="K10" s="38">
        <v>76.626570000000001</v>
      </c>
      <c r="L10" s="37">
        <f t="shared" si="14"/>
        <v>1.6915206561314569</v>
      </c>
      <c r="M10" s="50">
        <v>273.67278999999996</v>
      </c>
      <c r="N10" s="38">
        <v>140.67735000000002</v>
      </c>
      <c r="O10" s="37">
        <f t="shared" si="15"/>
        <v>0.51403484431170532</v>
      </c>
      <c r="P10" s="50"/>
      <c r="Q10" s="38">
        <v>0</v>
      </c>
      <c r="R10" s="37" t="str">
        <f t="shared" si="16"/>
        <v xml:space="preserve"> </v>
      </c>
      <c r="S10" s="50">
        <v>147.03635</v>
      </c>
      <c r="T10" s="38">
        <v>199.71468999999999</v>
      </c>
      <c r="U10" s="37">
        <f>IF(S11=0," ",IF(T10/S10*100&gt;200,"св.200",T10/S10))</f>
        <v>1.3582674624336091</v>
      </c>
      <c r="V10" s="68">
        <v>4997.6168899999993</v>
      </c>
      <c r="W10" s="38">
        <v>5852.6133099999997</v>
      </c>
      <c r="X10" s="37">
        <f t="shared" si="17"/>
        <v>1.1710808248849185</v>
      </c>
      <c r="Y10" s="50">
        <v>2048.5026000000003</v>
      </c>
      <c r="Z10" s="38">
        <v>2046.21922</v>
      </c>
      <c r="AA10" s="37">
        <f t="shared" si="18"/>
        <v>0.99888534190779144</v>
      </c>
      <c r="AB10" s="50"/>
      <c r="AC10" s="38">
        <v>0</v>
      </c>
      <c r="AD10" s="37" t="str">
        <f t="shared" si="19"/>
        <v xml:space="preserve"> </v>
      </c>
      <c r="AE10" s="50">
        <v>2.8639200000000002</v>
      </c>
      <c r="AF10" s="38">
        <v>2.8631100000000003</v>
      </c>
      <c r="AG10" s="39">
        <f t="shared" si="24"/>
        <v>0.99971717087069467</v>
      </c>
      <c r="AH10" s="50"/>
      <c r="AI10" s="38">
        <v>0</v>
      </c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>
        <v>0</v>
      </c>
      <c r="AP10" s="39">
        <v>1</v>
      </c>
      <c r="AQ10" s="127">
        <v>6.8000000000000005E-4</v>
      </c>
      <c r="AR10" s="131">
        <v>6.8000000000000005E-4</v>
      </c>
      <c r="AS10" s="39">
        <f t="shared" si="25"/>
        <v>1</v>
      </c>
      <c r="AT10" s="60">
        <f t="shared" si="22"/>
        <v>8.0510000000000317E-2</v>
      </c>
      <c r="AU10" s="67">
        <f t="shared" si="22"/>
        <v>7.970000000000034E-2</v>
      </c>
      <c r="AV10" s="39">
        <f t="shared" si="23"/>
        <v>0.98993913799528044</v>
      </c>
    </row>
    <row r="11" spans="1:49" s="16" customFormat="1" ht="15.75" hidden="1" outlineLevel="1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1"/>
        <v>3839.84719</v>
      </c>
      <c r="F11" s="37">
        <f t="shared" si="12"/>
        <v>1.1252768981613213</v>
      </c>
      <c r="G11" s="50">
        <v>500.99374999999998</v>
      </c>
      <c r="H11" s="38">
        <v>505.34146000000004</v>
      </c>
      <c r="I11" s="37">
        <f t="shared" si="13"/>
        <v>1.0086781721328859</v>
      </c>
      <c r="J11" s="68">
        <v>60.095362845540016</v>
      </c>
      <c r="K11" s="38">
        <v>101.65271000000001</v>
      </c>
      <c r="L11" s="37">
        <f t="shared" si="14"/>
        <v>1.69152335865369</v>
      </c>
      <c r="M11" s="50">
        <v>342.52893</v>
      </c>
      <c r="N11" s="38">
        <v>121.33967999999999</v>
      </c>
      <c r="O11" s="37">
        <f t="shared" si="15"/>
        <v>0.35424651576145694</v>
      </c>
      <c r="P11" s="50"/>
      <c r="Q11" s="38">
        <v>0</v>
      </c>
      <c r="R11" s="37" t="str">
        <f t="shared" si="16"/>
        <v xml:space="preserve"> </v>
      </c>
      <c r="S11" s="50">
        <v>61.227110000000003</v>
      </c>
      <c r="T11" s="38">
        <v>93.043240000000011</v>
      </c>
      <c r="U11" s="37">
        <f>IF(S12=0," ",IF(T11/S11*100&gt;200,"св.200",T11/S11))</f>
        <v>1.5196412177546843</v>
      </c>
      <c r="V11" s="68">
        <v>1223.1403400000002</v>
      </c>
      <c r="W11" s="38">
        <v>1489.9380900000001</v>
      </c>
      <c r="X11" s="37">
        <f t="shared" si="17"/>
        <v>1.2181252152962267</v>
      </c>
      <c r="Y11" s="50">
        <v>1224.1166799999999</v>
      </c>
      <c r="Z11" s="38">
        <v>1528.47201</v>
      </c>
      <c r="AA11" s="37">
        <f t="shared" si="18"/>
        <v>1.2486326140086581</v>
      </c>
      <c r="AB11" s="50"/>
      <c r="AC11" s="38">
        <v>0</v>
      </c>
      <c r="AD11" s="37" t="str">
        <f t="shared" si="19"/>
        <v xml:space="preserve"> </v>
      </c>
      <c r="AE11" s="50">
        <v>0.25544</v>
      </c>
      <c r="AF11" s="38">
        <v>0.06</v>
      </c>
      <c r="AG11" s="39">
        <f t="shared" si="24"/>
        <v>0.23488881929220168</v>
      </c>
      <c r="AH11" s="50"/>
      <c r="AI11" s="38">
        <v>0</v>
      </c>
      <c r="AJ11" s="39" t="str">
        <f t="shared" si="8"/>
        <v xml:space="preserve"> </v>
      </c>
      <c r="AK11" s="50"/>
      <c r="AL11" s="38">
        <v>0</v>
      </c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130">
        <v>2.0000000000000002E-5</v>
      </c>
      <c r="AR11" s="132">
        <v>0</v>
      </c>
      <c r="AS11" s="39">
        <f t="shared" si="25"/>
        <v>0</v>
      </c>
      <c r="AT11" s="60">
        <f t="shared" si="22"/>
        <v>0.19542000000000001</v>
      </c>
      <c r="AU11" s="67">
        <f t="shared" si="22"/>
        <v>0</v>
      </c>
      <c r="AV11" s="39">
        <f t="shared" si="23"/>
        <v>0</v>
      </c>
    </row>
    <row r="12" spans="1:49" s="16" customFormat="1" ht="15.75" hidden="1" outlineLevel="1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1"/>
        <v>12049.585010000001</v>
      </c>
      <c r="F12" s="37">
        <f t="shared" si="12"/>
        <v>1.263614045144557</v>
      </c>
      <c r="G12" s="50">
        <v>521.44556</v>
      </c>
      <c r="H12" s="38">
        <v>641.61893000000009</v>
      </c>
      <c r="I12" s="37">
        <f t="shared" si="13"/>
        <v>1.2304619680719884</v>
      </c>
      <c r="J12" s="68">
        <v>166.29679627154005</v>
      </c>
      <c r="K12" s="38">
        <v>281.29496</v>
      </c>
      <c r="L12" s="37">
        <f t="shared" si="14"/>
        <v>1.6915236270738709</v>
      </c>
      <c r="M12" s="50">
        <v>968.54484000000002</v>
      </c>
      <c r="N12" s="38">
        <v>628.35593999999992</v>
      </c>
      <c r="O12" s="37">
        <f t="shared" si="15"/>
        <v>0.6487628801987112</v>
      </c>
      <c r="P12" s="50"/>
      <c r="Q12" s="38">
        <v>0</v>
      </c>
      <c r="R12" s="37" t="str">
        <f t="shared" si="16"/>
        <v xml:space="preserve"> </v>
      </c>
      <c r="S12" s="50">
        <v>124.32901</v>
      </c>
      <c r="T12" s="38">
        <v>156.46369000000001</v>
      </c>
      <c r="U12" s="37">
        <f>IF(S12=0," ",IF(T12/S12*100&gt;200,"св.200",T12/S12))</f>
        <v>1.2584648586842284</v>
      </c>
      <c r="V12" s="68">
        <v>4309.7238600000001</v>
      </c>
      <c r="W12" s="38">
        <v>5370.5429199999999</v>
      </c>
      <c r="X12" s="37">
        <f t="shared" si="17"/>
        <v>1.2461454827409755</v>
      </c>
      <c r="Y12" s="50">
        <v>3444.4419500000004</v>
      </c>
      <c r="Z12" s="38">
        <v>4919.4574299999995</v>
      </c>
      <c r="AA12" s="37">
        <f t="shared" si="18"/>
        <v>1.4282306107670066</v>
      </c>
      <c r="AB12" s="50"/>
      <c r="AC12" s="138">
        <v>50.823999999999998</v>
      </c>
      <c r="AD12" s="37" t="str">
        <f t="shared" si="19"/>
        <v xml:space="preserve"> </v>
      </c>
      <c r="AE12" s="50">
        <v>1.02922</v>
      </c>
      <c r="AF12" s="38">
        <v>1.0271400000000002</v>
      </c>
      <c r="AG12" s="39">
        <f t="shared" si="24"/>
        <v>0.99797905209770521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>
        <v>0</v>
      </c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5"/>
        <v>1</v>
      </c>
      <c r="AT12" s="60">
        <f t="shared" si="22"/>
        <v>0.6644000000000001</v>
      </c>
      <c r="AU12" s="67">
        <f t="shared" si="22"/>
        <v>0.66232000000000024</v>
      </c>
      <c r="AV12" s="39">
        <f t="shared" si="23"/>
        <v>0.99686935580975333</v>
      </c>
    </row>
    <row r="13" spans="1:49" s="75" customFormat="1" ht="47.25" hidden="1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22528.579389999995</v>
      </c>
      <c r="F13" s="36">
        <f t="shared" si="12"/>
        <v>1.0720365313928522</v>
      </c>
      <c r="G13" s="62">
        <f>SUM(G14:G34)</f>
        <v>15409.196580000003</v>
      </c>
      <c r="H13" s="73">
        <f>SUM(H14:H34)</f>
        <v>17737.390900000002</v>
      </c>
      <c r="I13" s="36">
        <f t="shared" si="13"/>
        <v>1.1510912206170323</v>
      </c>
      <c r="J13" s="62">
        <f>SUM(J14:J34)</f>
        <v>572.31586261432028</v>
      </c>
      <c r="K13" s="73">
        <f>SUM(K14:K34)</f>
        <v>968.08082000000013</v>
      </c>
      <c r="L13" s="36">
        <f t="shared" si="14"/>
        <v>1.6915149190131449</v>
      </c>
      <c r="M13" s="62">
        <f>SUM(M14:M34)</f>
        <v>3183.4533600000004</v>
      </c>
      <c r="N13" s="73">
        <f>SUM(N14:N34)</f>
        <v>1627.5071800000003</v>
      </c>
      <c r="O13" s="36">
        <f t="shared" si="15"/>
        <v>0.51123952386096838</v>
      </c>
      <c r="P13" s="62">
        <f>SUM(P14:P34)</f>
        <v>116.14682999999998</v>
      </c>
      <c r="Q13" s="73">
        <f>SUM(Q14:Q34)</f>
        <v>282.89617000000004</v>
      </c>
      <c r="R13" s="36" t="str">
        <f t="shared" si="16"/>
        <v>св.200</v>
      </c>
      <c r="S13" s="62">
        <f>SUM(S14:S34)</f>
        <v>868.39404000000002</v>
      </c>
      <c r="T13" s="73">
        <f>SUM(T14:T34)</f>
        <v>1218.39303</v>
      </c>
      <c r="U13" s="36">
        <f t="shared" ref="U13:U35" si="26">IF(S13=0," ",IF(T13/S13*100&gt;200,"св.200",T13/S13))</f>
        <v>1.4030416767945573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7">SUM(AB14:AB34)</f>
        <v>825.15715999999998</v>
      </c>
      <c r="AC13" s="73">
        <f>SUM(AC14:AC34)</f>
        <v>692.202</v>
      </c>
      <c r="AD13" s="36">
        <f t="shared" si="19"/>
        <v>0.83887292452264495</v>
      </c>
      <c r="AE13" s="62">
        <f t="shared" ref="AE13" si="28">SUM(AE14:AE34)</f>
        <v>40.085879999999996</v>
      </c>
      <c r="AF13" s="73">
        <f>SUM(AF14:AF34)</f>
        <v>2.1092900000000001</v>
      </c>
      <c r="AG13" s="36">
        <f t="shared" si="24"/>
        <v>5.2619276413540139E-2</v>
      </c>
      <c r="AH13" s="62">
        <f>SUM(AH14:AH34)</f>
        <v>6.7320000000000002</v>
      </c>
      <c r="AI13" s="73">
        <f>SUM(AI14:AI34)</f>
        <v>0</v>
      </c>
      <c r="AJ13" s="36">
        <f t="shared" ref="AJ13:AJ35" si="29">IF(AH13=0," ",IF(AI13/AH13*100&gt;200,"св.200",AI13/AH13))</f>
        <v>0</v>
      </c>
      <c r="AK13" s="62">
        <f t="shared" ref="AK13" si="30">SUM(AK14:AK34)</f>
        <v>29.412299999999998</v>
      </c>
      <c r="AL13" s="73">
        <f>SUM(AL14:AL34)</f>
        <v>0.46173999999999998</v>
      </c>
      <c r="AM13" s="36">
        <f t="shared" si="20"/>
        <v>1.5698874280488096E-2</v>
      </c>
      <c r="AN13" s="62">
        <f t="shared" ref="AN13" si="31">SUM(AN14:AN34)</f>
        <v>1.3379999999999999</v>
      </c>
      <c r="AO13" s="73">
        <f>SUM(AO14:AO34)</f>
        <v>0.32149000000000005</v>
      </c>
      <c r="AP13" s="36">
        <f t="shared" ref="AP13:AP35" si="32">IF(AN13=0," ",IF(AO13/AN13*100&gt;200,"св.200",AO13/AN13))</f>
        <v>0.24027653213751876</v>
      </c>
      <c r="AQ13" s="62">
        <f t="shared" ref="AQ13" si="33">SUM(AQ14:AQ34)</f>
        <v>2.9059999999999999E-2</v>
      </c>
      <c r="AR13" s="73">
        <f>SUM(AR14:AR34)</f>
        <v>1.141E-2</v>
      </c>
      <c r="AS13" s="36">
        <f t="shared" si="25"/>
        <v>0.39263592567102545</v>
      </c>
      <c r="AT13" s="61">
        <f t="shared" ref="AT13:AU34" si="34">AE13-AH13-AK13-AN13-AQ13</f>
        <v>2.5745199999999984</v>
      </c>
      <c r="AU13" s="73">
        <f t="shared" si="22"/>
        <v>1.3146500000000001</v>
      </c>
      <c r="AV13" s="36">
        <f t="shared" ref="AV13:AV35" si="35">IF(AT13=0," ",IF(AU13/AT13*100&gt;200,"св.200",AU13/AT13))</f>
        <v>0.51063887637307181</v>
      </c>
    </row>
    <row r="14" spans="1:49" s="16" customFormat="1" ht="15.75" hidden="1" outlineLevel="1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si="21"/>
        <v>229.42139999999995</v>
      </c>
      <c r="F14" s="37" t="str">
        <f t="shared" si="12"/>
        <v>св.200</v>
      </c>
      <c r="G14" s="50">
        <v>9.1825599999999987</v>
      </c>
      <c r="H14" s="30">
        <v>176.23335999999998</v>
      </c>
      <c r="I14" s="37" t="str">
        <f t="shared" si="13"/>
        <v>св.200</v>
      </c>
      <c r="J14" s="68">
        <v>5.3466928552400024</v>
      </c>
      <c r="K14" s="30">
        <v>9.0441299999999991</v>
      </c>
      <c r="L14" s="37">
        <f t="shared" si="14"/>
        <v>1.6915372258827885</v>
      </c>
      <c r="M14" s="50">
        <v>24.091000000000001</v>
      </c>
      <c r="N14" s="30">
        <v>12.629</v>
      </c>
      <c r="O14" s="37">
        <f t="shared" si="15"/>
        <v>0.52422066331825157</v>
      </c>
      <c r="P14" s="50">
        <v>30.396249999999998</v>
      </c>
      <c r="Q14" s="30">
        <v>19.39</v>
      </c>
      <c r="R14" s="37">
        <f t="shared" si="16"/>
        <v>0.63790763663280836</v>
      </c>
      <c r="S14" s="50">
        <v>7.8949999999999996</v>
      </c>
      <c r="T14" s="30">
        <v>12.12491</v>
      </c>
      <c r="U14" s="37">
        <f t="shared" si="26"/>
        <v>1.535770740975301</v>
      </c>
      <c r="V14" s="50"/>
      <c r="W14" s="30">
        <v>0</v>
      </c>
      <c r="X14" s="37" t="str">
        <f t="shared" si="17"/>
        <v xml:space="preserve"> </v>
      </c>
      <c r="Y14" s="29"/>
      <c r="Z14" s="30">
        <v>0</v>
      </c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4"/>
        <v xml:space="preserve"> </v>
      </c>
      <c r="AH14" s="50"/>
      <c r="AI14" s="30">
        <v>0</v>
      </c>
      <c r="AJ14" s="39" t="str">
        <f t="shared" si="29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>
        <v>0</v>
      </c>
      <c r="AS14" s="39" t="str">
        <f t="shared" si="25"/>
        <v xml:space="preserve"> </v>
      </c>
      <c r="AT14" s="60">
        <f t="shared" si="34"/>
        <v>0</v>
      </c>
      <c r="AU14" s="67">
        <f t="shared" si="22"/>
        <v>0</v>
      </c>
      <c r="AV14" s="39" t="str">
        <f t="shared" si="23"/>
        <v xml:space="preserve"> </v>
      </c>
    </row>
    <row r="15" spans="1:49" s="16" customFormat="1" ht="15.75" hidden="1" outlineLevel="1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21"/>
        <v>656.34091000000001</v>
      </c>
      <c r="F15" s="37">
        <f t="shared" si="12"/>
        <v>0.94692900291617133</v>
      </c>
      <c r="G15" s="50">
        <v>626.66886</v>
      </c>
      <c r="H15" s="30">
        <v>594.10924999999997</v>
      </c>
      <c r="I15" s="37">
        <f t="shared" si="13"/>
        <v>0.94804335738016399</v>
      </c>
      <c r="J15" s="68">
        <v>15.051306599340004</v>
      </c>
      <c r="K15" s="30">
        <v>25.459709999999998</v>
      </c>
      <c r="L15" s="37">
        <f t="shared" si="14"/>
        <v>1.6915282292579437</v>
      </c>
      <c r="M15" s="50">
        <v>9.7125000000000004</v>
      </c>
      <c r="N15" s="30">
        <v>4.3446300000000004</v>
      </c>
      <c r="O15" s="37">
        <f t="shared" si="15"/>
        <v>0.44732355212355213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32.427320000000002</v>
      </c>
      <c r="U15" s="37">
        <f t="shared" si="26"/>
        <v>0.77776189452840183</v>
      </c>
      <c r="V15" s="50"/>
      <c r="W15" s="30">
        <v>0</v>
      </c>
      <c r="X15" s="37" t="str">
        <f t="shared" si="17"/>
        <v xml:space="preserve"> </v>
      </c>
      <c r="Y15" s="29"/>
      <c r="Z15" s="30">
        <v>0</v>
      </c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4"/>
        <v xml:space="preserve"> </v>
      </c>
      <c r="AH15" s="50"/>
      <c r="AI15" s="30">
        <v>0</v>
      </c>
      <c r="AJ15" s="39" t="str">
        <f t="shared" si="29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>
        <v>0</v>
      </c>
      <c r="AS15" s="39" t="str">
        <f t="shared" si="25"/>
        <v xml:space="preserve"> </v>
      </c>
      <c r="AT15" s="60">
        <f t="shared" si="34"/>
        <v>0</v>
      </c>
      <c r="AU15" s="67">
        <f t="shared" si="22"/>
        <v>0</v>
      </c>
      <c r="AV15" s="39" t="str">
        <f t="shared" si="23"/>
        <v xml:space="preserve"> </v>
      </c>
    </row>
    <row r="16" spans="1:49" s="16" customFormat="1" ht="15.75" hidden="1" outlineLevel="1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21"/>
        <v>383.20557000000002</v>
      </c>
      <c r="F16" s="37">
        <f t="shared" si="12"/>
        <v>0.81026340081607129</v>
      </c>
      <c r="G16" s="50">
        <v>289.75678000000005</v>
      </c>
      <c r="H16" s="30">
        <v>287.28852000000001</v>
      </c>
      <c r="I16" s="37">
        <f t="shared" si="13"/>
        <v>0.9914816143387567</v>
      </c>
      <c r="J16" s="68">
        <v>17.102092899980004</v>
      </c>
      <c r="K16" s="30">
        <v>28.928549999999998</v>
      </c>
      <c r="L16" s="37">
        <f t="shared" si="14"/>
        <v>1.6915210418506041</v>
      </c>
      <c r="M16" s="50">
        <v>76.287630000000007</v>
      </c>
      <c r="N16" s="30">
        <v>22.248999999999999</v>
      </c>
      <c r="O16" s="37">
        <f t="shared" si="15"/>
        <v>0.29164623412734142</v>
      </c>
      <c r="P16" s="50">
        <v>39.142499999999998</v>
      </c>
      <c r="Q16" s="30">
        <v>2.4704999999999999</v>
      </c>
      <c r="R16" s="37">
        <f t="shared" si="16"/>
        <v>6.311553937535927E-2</v>
      </c>
      <c r="S16" s="50">
        <v>24.770919999999997</v>
      </c>
      <c r="T16" s="30">
        <v>42.268999999999998</v>
      </c>
      <c r="U16" s="37">
        <f>IF(T16=0," ",IF(T16/S16*100&gt;200,"св.200",T16/S16))</f>
        <v>1.7063960482695033</v>
      </c>
      <c r="V16" s="50"/>
      <c r="W16" s="30">
        <v>0</v>
      </c>
      <c r="X16" s="37" t="str">
        <f t="shared" si="17"/>
        <v xml:space="preserve"> </v>
      </c>
      <c r="Y16" s="29"/>
      <c r="Z16" s="30">
        <v>0</v>
      </c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</v>
      </c>
      <c r="AG16" s="39">
        <f t="shared" si="24"/>
        <v>0</v>
      </c>
      <c r="AH16" s="50"/>
      <c r="AI16" s="30">
        <v>0</v>
      </c>
      <c r="AJ16" s="39" t="str">
        <f t="shared" si="29"/>
        <v xml:space="preserve"> </v>
      </c>
      <c r="AK16" s="50">
        <v>25.879580000000001</v>
      </c>
      <c r="AL16" s="30">
        <v>0</v>
      </c>
      <c r="AM16" s="39">
        <f t="shared" si="20"/>
        <v>0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>
        <v>0</v>
      </c>
      <c r="AS16" s="39" t="str">
        <f t="shared" si="25"/>
        <v xml:space="preserve"> </v>
      </c>
      <c r="AT16" s="60">
        <f t="shared" si="34"/>
        <v>0</v>
      </c>
      <c r="AU16" s="67">
        <f t="shared" si="22"/>
        <v>0</v>
      </c>
      <c r="AV16" s="39" t="str">
        <f t="shared" si="23"/>
        <v xml:space="preserve"> </v>
      </c>
    </row>
    <row r="17" spans="1:49" s="16" customFormat="1" ht="15.75" hidden="1" outlineLevel="1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21"/>
        <v>271.01184000000001</v>
      </c>
      <c r="F17" s="37">
        <f t="shared" si="12"/>
        <v>0.88465600691233626</v>
      </c>
      <c r="G17" s="50">
        <v>46.632370000000002</v>
      </c>
      <c r="H17" s="30">
        <v>57.968650000000004</v>
      </c>
      <c r="I17" s="37">
        <f t="shared" si="13"/>
        <v>1.2430989460754407</v>
      </c>
      <c r="J17" s="68">
        <v>24.829162711320009</v>
      </c>
      <c r="K17" s="30">
        <v>41.998980000000003</v>
      </c>
      <c r="L17" s="37">
        <f t="shared" si="14"/>
        <v>1.6915181751518347</v>
      </c>
      <c r="M17" s="50">
        <v>218.62661</v>
      </c>
      <c r="N17" s="30">
        <v>157.55703</v>
      </c>
      <c r="O17" s="37">
        <f t="shared" si="15"/>
        <v>0.72066721429747271</v>
      </c>
      <c r="P17" s="50"/>
      <c r="Q17" s="30">
        <v>0</v>
      </c>
      <c r="R17" s="37" t="str">
        <f t="shared" si="16"/>
        <v xml:space="preserve"> </v>
      </c>
      <c r="S17" s="50">
        <v>16.259</v>
      </c>
      <c r="T17" s="30">
        <v>13.48718</v>
      </c>
      <c r="U17" s="37">
        <f t="shared" si="26"/>
        <v>0.82952088074297314</v>
      </c>
      <c r="V17" s="50"/>
      <c r="W17" s="30">
        <v>0</v>
      </c>
      <c r="X17" s="37" t="str">
        <f t="shared" si="17"/>
        <v xml:space="preserve"> </v>
      </c>
      <c r="Y17" s="29"/>
      <c r="Z17" s="30">
        <v>0</v>
      </c>
      <c r="AA17" s="37" t="str">
        <f t="shared" si="18"/>
        <v xml:space="preserve"> </v>
      </c>
      <c r="AB17" s="50"/>
      <c r="AC17" s="30">
        <v>0</v>
      </c>
      <c r="AD17" s="37" t="str">
        <f t="shared" si="19"/>
        <v xml:space="preserve"> </v>
      </c>
      <c r="AE17" s="50"/>
      <c r="AF17" s="30">
        <v>0</v>
      </c>
      <c r="AG17" s="39" t="str">
        <f t="shared" si="24"/>
        <v xml:space="preserve"> </v>
      </c>
      <c r="AH17" s="50"/>
      <c r="AI17" s="30">
        <v>0</v>
      </c>
      <c r="AJ17" s="39" t="str">
        <f t="shared" si="29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>
        <v>0</v>
      </c>
      <c r="AS17" s="39" t="str">
        <f t="shared" si="25"/>
        <v xml:space="preserve"> </v>
      </c>
      <c r="AT17" s="60">
        <f t="shared" si="34"/>
        <v>0</v>
      </c>
      <c r="AU17" s="67">
        <f t="shared" si="22"/>
        <v>0</v>
      </c>
      <c r="AV17" s="39" t="str">
        <f t="shared" si="23"/>
        <v xml:space="preserve"> </v>
      </c>
    </row>
    <row r="18" spans="1:49" s="16" customFormat="1" ht="15.75" hidden="1" outlineLevel="1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21"/>
        <v>5594.2788</v>
      </c>
      <c r="F18" s="37">
        <f t="shared" si="12"/>
        <v>1.0322688842650636</v>
      </c>
      <c r="G18" s="50">
        <v>4205.4507599999997</v>
      </c>
      <c r="H18" s="30">
        <v>4610.9452300000003</v>
      </c>
      <c r="I18" s="37">
        <f t="shared" si="13"/>
        <v>1.0964211669904322</v>
      </c>
      <c r="J18" s="68">
        <v>82.690633336520023</v>
      </c>
      <c r="K18" s="30">
        <v>139.87313</v>
      </c>
      <c r="L18" s="37">
        <f t="shared" si="14"/>
        <v>1.6915232639562519</v>
      </c>
      <c r="M18" s="50">
        <v>825.68309999999997</v>
      </c>
      <c r="N18" s="30">
        <v>329.18646000000001</v>
      </c>
      <c r="O18" s="37">
        <f t="shared" si="15"/>
        <v>0.39868378073863936</v>
      </c>
      <c r="P18" s="50">
        <v>16.712790000000002</v>
      </c>
      <c r="Q18" s="30">
        <v>1.6295999999999999</v>
      </c>
      <c r="R18" s="37">
        <f t="shared" si="16"/>
        <v>9.7506161448806555E-2</v>
      </c>
      <c r="S18" s="50">
        <v>262.86960999999997</v>
      </c>
      <c r="T18" s="30">
        <v>425.96464000000003</v>
      </c>
      <c r="U18" s="37">
        <f t="shared" si="26"/>
        <v>1.6204407957237814</v>
      </c>
      <c r="V18" s="50"/>
      <c r="W18" s="30">
        <v>0</v>
      </c>
      <c r="X18" s="37" t="str">
        <f t="shared" si="17"/>
        <v xml:space="preserve"> </v>
      </c>
      <c r="Y18" s="29"/>
      <c r="Z18" s="30">
        <v>0</v>
      </c>
      <c r="AA18" s="37" t="str">
        <f t="shared" si="18"/>
        <v xml:space="preserve"> </v>
      </c>
      <c r="AB18" s="50">
        <v>25.361000000000001</v>
      </c>
      <c r="AC18" s="30">
        <v>86.218000000000004</v>
      </c>
      <c r="AD18" s="37" t="str">
        <f t="shared" si="19"/>
        <v>св.200</v>
      </c>
      <c r="AE18" s="50">
        <v>0.63288999999999995</v>
      </c>
      <c r="AF18" s="30">
        <v>0.46173999999999998</v>
      </c>
      <c r="AG18" s="39">
        <f t="shared" si="24"/>
        <v>0.72957385959645438</v>
      </c>
      <c r="AH18" s="50"/>
      <c r="AI18" s="30">
        <v>0</v>
      </c>
      <c r="AJ18" s="39" t="str">
        <f t="shared" si="29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>
        <v>0</v>
      </c>
      <c r="AS18" s="39" t="str">
        <f t="shared" si="25"/>
        <v xml:space="preserve"> </v>
      </c>
      <c r="AT18" s="60">
        <f t="shared" si="34"/>
        <v>0.17114999999999997</v>
      </c>
      <c r="AU18" s="67">
        <f t="shared" si="22"/>
        <v>0</v>
      </c>
      <c r="AV18" s="39">
        <f t="shared" si="23"/>
        <v>0</v>
      </c>
    </row>
    <row r="19" spans="1:49" s="16" customFormat="1" ht="15.75" hidden="1" outlineLevel="1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21"/>
        <v>1282.9544599999999</v>
      </c>
      <c r="F19" s="37" t="str">
        <f t="shared" si="12"/>
        <v>св.200</v>
      </c>
      <c r="G19" s="50">
        <v>137.71948999999998</v>
      </c>
      <c r="H19" s="30">
        <v>772.10487999999998</v>
      </c>
      <c r="I19" s="37" t="str">
        <f t="shared" si="13"/>
        <v>св.200</v>
      </c>
      <c r="J19" s="68">
        <v>8.8989476974200024</v>
      </c>
      <c r="K19" s="30">
        <v>15.052790000000002</v>
      </c>
      <c r="L19" s="37">
        <f t="shared" si="14"/>
        <v>1.6915247186320841</v>
      </c>
      <c r="M19" s="50">
        <v>94.609580000000008</v>
      </c>
      <c r="N19" s="30">
        <v>51.2926</v>
      </c>
      <c r="O19" s="37">
        <f t="shared" si="15"/>
        <v>0.54215017126172627</v>
      </c>
      <c r="P19" s="50">
        <v>0.06</v>
      </c>
      <c r="Q19" s="30">
        <v>243.19319000000002</v>
      </c>
      <c r="R19" s="37" t="str">
        <f t="shared" si="16"/>
        <v>св.200</v>
      </c>
      <c r="S19" s="50">
        <v>9.7953899999999994</v>
      </c>
      <c r="T19" s="30">
        <v>35.975000000000001</v>
      </c>
      <c r="U19" s="37" t="str">
        <f t="shared" si="26"/>
        <v>св.200</v>
      </c>
      <c r="V19" s="50"/>
      <c r="W19" s="30">
        <v>0</v>
      </c>
      <c r="X19" s="37" t="str">
        <f t="shared" si="17"/>
        <v xml:space="preserve"> </v>
      </c>
      <c r="Y19" s="29"/>
      <c r="Z19" s="30">
        <v>0</v>
      </c>
      <c r="AA19" s="37" t="str">
        <f t="shared" si="18"/>
        <v xml:space="preserve"> </v>
      </c>
      <c r="AB19" s="50">
        <v>44.261160000000004</v>
      </c>
      <c r="AC19" s="30">
        <v>165.33600000000001</v>
      </c>
      <c r="AD19" s="37" t="str">
        <f t="shared" si="19"/>
        <v>св.200</v>
      </c>
      <c r="AE19" s="50">
        <v>2.9951999999999996</v>
      </c>
      <c r="AF19" s="30">
        <v>0</v>
      </c>
      <c r="AG19" s="39">
        <f t="shared" si="24"/>
        <v>0</v>
      </c>
      <c r="AH19" s="50"/>
      <c r="AI19" s="30">
        <v>0</v>
      </c>
      <c r="AJ19" s="39" t="str">
        <f t="shared" si="29"/>
        <v xml:space="preserve"> </v>
      </c>
      <c r="AK19" s="50">
        <v>2.9757800000000003</v>
      </c>
      <c r="AL19" s="30">
        <v>0</v>
      </c>
      <c r="AM19" s="39">
        <f t="shared" si="20"/>
        <v>0</v>
      </c>
      <c r="AN19" s="50"/>
      <c r="AO19" s="30">
        <v>0</v>
      </c>
      <c r="AP19" s="39" t="str">
        <f t="shared" si="32"/>
        <v xml:space="preserve"> </v>
      </c>
      <c r="AQ19" s="50"/>
      <c r="AR19" s="30">
        <v>0</v>
      </c>
      <c r="AS19" s="39" t="str">
        <f t="shared" si="25"/>
        <v xml:space="preserve"> </v>
      </c>
      <c r="AT19" s="60">
        <f t="shared" si="34"/>
        <v>1.9419999999999327E-2</v>
      </c>
      <c r="AU19" s="67">
        <f t="shared" si="22"/>
        <v>0</v>
      </c>
      <c r="AV19" s="39">
        <f t="shared" si="23"/>
        <v>0</v>
      </c>
    </row>
    <row r="20" spans="1:49" s="16" customFormat="1" ht="15.75" hidden="1" outlineLevel="1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21"/>
        <v>603.00398999999993</v>
      </c>
      <c r="F20" s="37">
        <f t="shared" si="12"/>
        <v>1.0133299503197617</v>
      </c>
      <c r="G20" s="50">
        <v>251.52064999999999</v>
      </c>
      <c r="H20" s="30">
        <v>323.71886999999998</v>
      </c>
      <c r="I20" s="37">
        <f t="shared" si="13"/>
        <v>1.2870468885954294</v>
      </c>
      <c r="J20" s="68">
        <v>26.403873620740008</v>
      </c>
      <c r="K20" s="30">
        <v>44.662750000000003</v>
      </c>
      <c r="L20" s="37">
        <f t="shared" si="14"/>
        <v>1.6915226395008121</v>
      </c>
      <c r="M20" s="50">
        <v>279.13774000000001</v>
      </c>
      <c r="N20" s="30">
        <v>196.73520000000002</v>
      </c>
      <c r="O20" s="37">
        <f t="shared" si="15"/>
        <v>0.70479613398030672</v>
      </c>
      <c r="P20" s="50">
        <v>4.55375</v>
      </c>
      <c r="Q20" s="30">
        <v>6.0418799999999999</v>
      </c>
      <c r="R20" s="37">
        <f t="shared" si="16"/>
        <v>1.3267922042272853</v>
      </c>
      <c r="S20" s="50">
        <v>33.4557</v>
      </c>
      <c r="T20" s="30">
        <v>31.845290000000002</v>
      </c>
      <c r="U20" s="37">
        <f>IF(T20=0," ",IF(T20/S20*100&gt;200,"св.200",T20/S20))</f>
        <v>0.9518644057664315</v>
      </c>
      <c r="V20" s="50"/>
      <c r="W20" s="30">
        <v>0</v>
      </c>
      <c r="X20" s="37" t="str">
        <f t="shared" si="17"/>
        <v xml:space="preserve"> </v>
      </c>
      <c r="Y20" s="29"/>
      <c r="Z20" s="30">
        <v>0</v>
      </c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4"/>
        <v xml:space="preserve"> </v>
      </c>
      <c r="AH20" s="50"/>
      <c r="AI20" s="30">
        <v>0</v>
      </c>
      <c r="AJ20" s="39" t="str">
        <f t="shared" si="29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>
        <v>0</v>
      </c>
      <c r="AS20" s="39" t="str">
        <f t="shared" si="25"/>
        <v xml:space="preserve"> </v>
      </c>
      <c r="AT20" s="60">
        <f t="shared" si="34"/>
        <v>0</v>
      </c>
      <c r="AU20" s="67">
        <f t="shared" si="22"/>
        <v>0</v>
      </c>
      <c r="AV20" s="39" t="str">
        <f t="shared" si="23"/>
        <v xml:space="preserve"> </v>
      </c>
    </row>
    <row r="21" spans="1:49" s="16" customFormat="1" ht="15.75" hidden="1" outlineLevel="1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21"/>
        <v>798.69023000000016</v>
      </c>
      <c r="F21" s="37">
        <f t="shared" si="12"/>
        <v>1.3837094841355058</v>
      </c>
      <c r="G21" s="50">
        <v>292.57299</v>
      </c>
      <c r="H21" s="30">
        <v>356.86520000000002</v>
      </c>
      <c r="I21" s="37">
        <f t="shared" si="13"/>
        <v>1.2197475918744243</v>
      </c>
      <c r="J21" s="68">
        <v>16.662638692700007</v>
      </c>
      <c r="K21" s="30">
        <v>28.185310000000001</v>
      </c>
      <c r="L21" s="37">
        <f t="shared" si="14"/>
        <v>1.6915274057012435</v>
      </c>
      <c r="M21" s="50">
        <v>116.71978</v>
      </c>
      <c r="N21" s="30">
        <v>73.827820000000003</v>
      </c>
      <c r="O21" s="37">
        <f t="shared" si="15"/>
        <v>0.63252192558964726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47.766160000000006</v>
      </c>
      <c r="U21" s="37">
        <f t="shared" si="26"/>
        <v>1.6669246763072472</v>
      </c>
      <c r="V21" s="50"/>
      <c r="W21" s="30">
        <v>0</v>
      </c>
      <c r="X21" s="37" t="str">
        <f t="shared" si="17"/>
        <v xml:space="preserve"> </v>
      </c>
      <c r="Y21" s="29"/>
      <c r="Z21" s="30">
        <v>0</v>
      </c>
      <c r="AA21" s="37" t="str">
        <f t="shared" si="18"/>
        <v xml:space="preserve"> </v>
      </c>
      <c r="AB21" s="50">
        <v>100.108</v>
      </c>
      <c r="AC21" s="30">
        <v>291.88600000000002</v>
      </c>
      <c r="AD21" s="37" t="str">
        <f t="shared" si="19"/>
        <v>св.200</v>
      </c>
      <c r="AE21" s="50">
        <v>8.7148099999999999</v>
      </c>
      <c r="AF21" s="30">
        <v>0.15974000000000002</v>
      </c>
      <c r="AG21" s="39">
        <f t="shared" si="24"/>
        <v>1.8329716884246474E-2</v>
      </c>
      <c r="AH21" s="50">
        <v>6.7320000000000002</v>
      </c>
      <c r="AI21" s="30">
        <v>0</v>
      </c>
      <c r="AJ21" s="39">
        <f t="shared" si="29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>
        <v>0</v>
      </c>
      <c r="AS21" s="39" t="str">
        <f t="shared" si="25"/>
        <v xml:space="preserve"> </v>
      </c>
      <c r="AT21" s="60">
        <f t="shared" si="34"/>
        <v>1.0449299999999997</v>
      </c>
      <c r="AU21" s="67">
        <f t="shared" si="22"/>
        <v>0</v>
      </c>
      <c r="AV21" s="39">
        <f t="shared" si="23"/>
        <v>0</v>
      </c>
    </row>
    <row r="22" spans="1:49" s="16" customFormat="1" ht="15.75" outlineLevel="1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21"/>
        <v>3293.93631</v>
      </c>
      <c r="F22" s="37" t="str">
        <f t="shared" si="12"/>
        <v>св.200</v>
      </c>
      <c r="G22" s="50">
        <v>1418.0273200000001</v>
      </c>
      <c r="H22" s="30">
        <v>3103.6718700000001</v>
      </c>
      <c r="I22" s="37" t="str">
        <f t="shared" si="13"/>
        <v>св.200</v>
      </c>
      <c r="J22" s="68">
        <v>23.620663641300009</v>
      </c>
      <c r="K22" s="30">
        <v>39.954929999999997</v>
      </c>
      <c r="L22" s="37">
        <f t="shared" si="14"/>
        <v>1.6915244468466171</v>
      </c>
      <c r="M22" s="50">
        <v>83.696300000000008</v>
      </c>
      <c r="N22" s="30">
        <v>34.644300000000001</v>
      </c>
      <c r="O22" s="37">
        <f t="shared" si="15"/>
        <v>0.41392869218830458</v>
      </c>
      <c r="P22" s="50">
        <v>1.1000000000000001</v>
      </c>
      <c r="Q22" s="30">
        <v>1.512</v>
      </c>
      <c r="R22" s="37">
        <f t="shared" si="16"/>
        <v>1.3745454545454545</v>
      </c>
      <c r="S22" s="50">
        <v>77.064899999999994</v>
      </c>
      <c r="T22" s="30">
        <v>114.14577</v>
      </c>
      <c r="U22" s="37">
        <f t="shared" si="26"/>
        <v>1.4811641875873454</v>
      </c>
      <c r="V22" s="50"/>
      <c r="W22" s="30">
        <v>0</v>
      </c>
      <c r="X22" s="37" t="str">
        <f t="shared" si="17"/>
        <v/>
      </c>
      <c r="Y22" s="29"/>
      <c r="Z22" s="30">
        <v>0</v>
      </c>
      <c r="AA22" s="37" t="str">
        <f t="shared" si="18"/>
        <v/>
      </c>
      <c r="AB22" s="50"/>
      <c r="AC22" s="30">
        <v>0</v>
      </c>
      <c r="AD22" s="37" t="str">
        <f t="shared" si="19"/>
        <v/>
      </c>
      <c r="AE22" s="50">
        <v>0.34100999999999998</v>
      </c>
      <c r="AF22" s="30">
        <v>7.4400000000000004E-3</v>
      </c>
      <c r="AG22" s="39">
        <f t="shared" si="24"/>
        <v>2.1817542007565763E-2</v>
      </c>
      <c r="AH22" s="50"/>
      <c r="AI22" s="30">
        <v>0</v>
      </c>
      <c r="AJ22" s="39" t="str">
        <f t="shared" si="29"/>
        <v/>
      </c>
      <c r="AK22" s="50">
        <v>9.5200000000000007E-2</v>
      </c>
      <c r="AL22" s="30">
        <v>0</v>
      </c>
      <c r="AM22" s="39">
        <f t="shared" si="20"/>
        <v>0</v>
      </c>
      <c r="AN22" s="50">
        <v>0.23837</v>
      </c>
      <c r="AO22" s="30">
        <v>0</v>
      </c>
      <c r="AP22" s="39">
        <f t="shared" si="32"/>
        <v>0</v>
      </c>
      <c r="AQ22" s="125">
        <v>7.4400000000000004E-3</v>
      </c>
      <c r="AR22" s="124">
        <v>7.4400000000000004E-3</v>
      </c>
      <c r="AS22" s="39">
        <f t="shared" si="25"/>
        <v>1</v>
      </c>
      <c r="AT22" s="60">
        <f t="shared" si="34"/>
        <v>-2.6020852139652106E-17</v>
      </c>
      <c r="AU22" s="67">
        <f t="shared" si="22"/>
        <v>0</v>
      </c>
      <c r="AV22" s="39">
        <f t="shared" si="23"/>
        <v>0</v>
      </c>
    </row>
    <row r="23" spans="1:49" s="16" customFormat="1" ht="15.75" hidden="1" outlineLevel="1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21"/>
        <v>60.416730000000001</v>
      </c>
      <c r="F23" s="37">
        <f t="shared" si="12"/>
        <v>1.8968642626520948</v>
      </c>
      <c r="G23" s="50">
        <v>18.277000000000001</v>
      </c>
      <c r="H23" s="30">
        <v>38.1997</v>
      </c>
      <c r="I23" s="37" t="str">
        <f t="shared" si="13"/>
        <v>св.200</v>
      </c>
      <c r="J23" s="68">
        <v>8.2031452025600036</v>
      </c>
      <c r="K23" s="30">
        <v>13.871030000000001</v>
      </c>
      <c r="L23" s="37">
        <f t="shared" si="14"/>
        <v>1.6909404450955212</v>
      </c>
      <c r="M23" s="50">
        <v>0.54400000000000004</v>
      </c>
      <c r="N23" s="30">
        <v>0</v>
      </c>
      <c r="O23" s="37">
        <f t="shared" si="15"/>
        <v>0</v>
      </c>
      <c r="P23" s="127">
        <v>6.9999999999999999E-4</v>
      </c>
      <c r="Q23" s="30">
        <v>0</v>
      </c>
      <c r="R23" s="37">
        <f t="shared" si="16"/>
        <v>0</v>
      </c>
      <c r="S23" s="50">
        <v>4.8259999999999996</v>
      </c>
      <c r="T23" s="30">
        <v>8.1460000000000008</v>
      </c>
      <c r="U23" s="37">
        <f t="shared" si="26"/>
        <v>1.687940323249068</v>
      </c>
      <c r="V23" s="50"/>
      <c r="W23" s="30">
        <v>0</v>
      </c>
      <c r="X23" s="37" t="str">
        <f t="shared" si="17"/>
        <v xml:space="preserve"> </v>
      </c>
      <c r="Y23" s="29"/>
      <c r="Z23" s="30">
        <v>0</v>
      </c>
      <c r="AA23" s="37" t="str">
        <f t="shared" si="18"/>
        <v xml:space="preserve"> </v>
      </c>
      <c r="AB23" s="50"/>
      <c r="AC23" s="30">
        <v>0.2</v>
      </c>
      <c r="AD23" s="37" t="str">
        <f t="shared" si="19"/>
        <v xml:space="preserve"> </v>
      </c>
      <c r="AE23" s="50"/>
      <c r="AF23" s="30">
        <v>0</v>
      </c>
      <c r="AG23" s="39" t="str">
        <f t="shared" si="24"/>
        <v xml:space="preserve"> </v>
      </c>
      <c r="AH23" s="50"/>
      <c r="AI23" s="30">
        <v>0</v>
      </c>
      <c r="AJ23" s="39" t="str">
        <f t="shared" si="29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>
        <v>0</v>
      </c>
      <c r="AS23" s="39" t="str">
        <f t="shared" si="25"/>
        <v xml:space="preserve"> </v>
      </c>
      <c r="AT23" s="60">
        <f t="shared" si="34"/>
        <v>0</v>
      </c>
      <c r="AU23" s="67">
        <f t="shared" si="22"/>
        <v>0</v>
      </c>
      <c r="AV23" s="39" t="str">
        <f t="shared" si="23"/>
        <v xml:space="preserve"> </v>
      </c>
    </row>
    <row r="24" spans="1:49" s="16" customFormat="1" ht="15.75" hidden="1" outlineLevel="1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>H24+N24+K24+Q24+T24+W24+Z24+AC24+AF24</f>
        <v>676.36650000000009</v>
      </c>
      <c r="F24" s="37" t="str">
        <f t="shared" si="12"/>
        <v>св.200</v>
      </c>
      <c r="G24" s="50">
        <v>52.215069999999997</v>
      </c>
      <c r="H24" s="30">
        <v>621.52200000000005</v>
      </c>
      <c r="I24" s="37" t="str">
        <f t="shared" si="13"/>
        <v>св.200</v>
      </c>
      <c r="J24" s="68">
        <v>12.817414379000006</v>
      </c>
      <c r="K24" s="30">
        <v>21.680889999999998</v>
      </c>
      <c r="L24" s="37">
        <f t="shared" si="14"/>
        <v>1.6915182234820987</v>
      </c>
      <c r="M24" s="50">
        <v>58.042999999999999</v>
      </c>
      <c r="N24" s="30">
        <v>21.24</v>
      </c>
      <c r="O24" s="37">
        <f t="shared" si="15"/>
        <v>0.36593559946935889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11.037129999999999</v>
      </c>
      <c r="U24" s="37">
        <f t="shared" si="26"/>
        <v>0.58434985821595631</v>
      </c>
      <c r="V24" s="50"/>
      <c r="W24" s="30">
        <v>0</v>
      </c>
      <c r="X24" s="37" t="str">
        <f>IF(W24=0," ",IF(W24/V24*100&gt;200,"св.200",W24/V24))</f>
        <v xml:space="preserve"> </v>
      </c>
      <c r="Y24" s="29"/>
      <c r="Z24" s="30">
        <v>0</v>
      </c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4"/>
        <v>1</v>
      </c>
      <c r="AH24" s="50"/>
      <c r="AI24" s="30">
        <v>0</v>
      </c>
      <c r="AJ24" s="39" t="str">
        <f t="shared" si="29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>
        <v>0</v>
      </c>
      <c r="AS24" s="39" t="str">
        <f t="shared" si="25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3"/>
        <v>1</v>
      </c>
    </row>
    <row r="25" spans="1:49" s="16" customFormat="1" ht="15.75" hidden="1" outlineLevel="1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21"/>
        <v>125.58915</v>
      </c>
      <c r="F25" s="37">
        <f t="shared" si="12"/>
        <v>0.43255711266873476</v>
      </c>
      <c r="G25" s="50">
        <v>250.62416000000002</v>
      </c>
      <c r="H25" s="30">
        <v>89.781149999999997</v>
      </c>
      <c r="I25" s="37">
        <f t="shared" si="13"/>
        <v>0.35823022808335792</v>
      </c>
      <c r="J25" s="68">
        <v>7.0312673164800019</v>
      </c>
      <c r="K25" s="30">
        <v>11.89362</v>
      </c>
      <c r="L25" s="37">
        <f t="shared" si="14"/>
        <v>1.6915329007792854</v>
      </c>
      <c r="M25" s="50">
        <v>27.8855</v>
      </c>
      <c r="N25" s="30">
        <v>18.029109999999999</v>
      </c>
      <c r="O25" s="37">
        <f t="shared" si="15"/>
        <v>0.64654067526133652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5.8849999999999998</v>
      </c>
      <c r="U25" s="37">
        <f t="shared" si="26"/>
        <v>1.2260416666666667</v>
      </c>
      <c r="V25" s="50"/>
      <c r="W25" s="30">
        <v>0</v>
      </c>
      <c r="X25" s="37" t="str">
        <f t="shared" si="17"/>
        <v xml:space="preserve"> </v>
      </c>
      <c r="Y25" s="29"/>
      <c r="Z25" s="30">
        <v>0</v>
      </c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128">
        <v>2.7E-4</v>
      </c>
      <c r="AF25" s="133">
        <v>2.7E-4</v>
      </c>
      <c r="AG25" s="39">
        <f t="shared" si="24"/>
        <v>1</v>
      </c>
      <c r="AH25" s="50"/>
      <c r="AI25" s="30">
        <v>0</v>
      </c>
      <c r="AJ25" s="39" t="str">
        <f t="shared" si="29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>
        <v>0</v>
      </c>
      <c r="AS25" s="39" t="str">
        <f t="shared" si="25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3"/>
        <v>1</v>
      </c>
    </row>
    <row r="26" spans="1:49" s="16" customFormat="1" ht="15.75" hidden="1" outlineLevel="1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21"/>
        <v>409.24633</v>
      </c>
      <c r="F26" s="37">
        <f t="shared" si="12"/>
        <v>0.63988896142913732</v>
      </c>
      <c r="G26" s="50">
        <v>449.31241</v>
      </c>
      <c r="H26" s="30">
        <v>121.84041999999999</v>
      </c>
      <c r="I26" s="37">
        <f t="shared" si="13"/>
        <v>0.27117083189400443</v>
      </c>
      <c r="J26" s="68">
        <v>61.633452571020023</v>
      </c>
      <c r="K26" s="30">
        <v>104.25452</v>
      </c>
      <c r="L26" s="37">
        <f t="shared" si="14"/>
        <v>1.6915249049186052</v>
      </c>
      <c r="M26" s="50">
        <v>102.82845</v>
      </c>
      <c r="N26" s="30">
        <v>129.05437000000001</v>
      </c>
      <c r="O26" s="37">
        <f t="shared" si="15"/>
        <v>1.2550453692533536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54.097019999999993</v>
      </c>
      <c r="U26" s="37" t="str">
        <f>IF(T26=0," ",IF(T26/S26*100&gt;200,"св.200",T26/S26))</f>
        <v>св.200</v>
      </c>
      <c r="V26" s="50"/>
      <c r="W26" s="30">
        <v>0</v>
      </c>
      <c r="X26" s="37" t="str">
        <f t="shared" si="17"/>
        <v xml:space="preserve"> </v>
      </c>
      <c r="Y26" s="29"/>
      <c r="Z26" s="30">
        <v>0</v>
      </c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4"/>
        <v xml:space="preserve"> </v>
      </c>
      <c r="AH26" s="50"/>
      <c r="AI26" s="30">
        <v>0</v>
      </c>
      <c r="AJ26" s="39" t="str">
        <f t="shared" si="29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>
        <v>0</v>
      </c>
      <c r="AS26" s="39" t="str">
        <f t="shared" si="25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3"/>
        <v xml:space="preserve"> </v>
      </c>
    </row>
    <row r="27" spans="1:49" s="16" customFormat="1" ht="15.75" hidden="1" outlineLevel="1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21"/>
        <v>653.02993000000004</v>
      </c>
      <c r="F27" s="37" t="str">
        <f t="shared" si="12"/>
        <v>св.200</v>
      </c>
      <c r="G27" s="50">
        <v>45.999190000000006</v>
      </c>
      <c r="H27" s="30">
        <v>530.60401999999999</v>
      </c>
      <c r="I27" s="37" t="str">
        <f t="shared" si="13"/>
        <v>св.200</v>
      </c>
      <c r="J27" s="68">
        <v>18.750046177280009</v>
      </c>
      <c r="K27" s="30">
        <v>31.716169999999998</v>
      </c>
      <c r="L27" s="37">
        <f t="shared" si="14"/>
        <v>1.6915249007989874</v>
      </c>
      <c r="M27" s="50">
        <v>149.07915</v>
      </c>
      <c r="N27" s="30">
        <v>66.678190000000001</v>
      </c>
      <c r="O27" s="37">
        <f t="shared" si="15"/>
        <v>0.44726703901920556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24.015799999999999</v>
      </c>
      <c r="U27" s="37">
        <f>IF(T27=0," ",IF(T27/S27*100&gt;200,"св.200",T27/S27))</f>
        <v>1.7037557286567631</v>
      </c>
      <c r="V27" s="50"/>
      <c r="W27" s="30">
        <v>0</v>
      </c>
      <c r="X27" s="37" t="str">
        <f t="shared" si="17"/>
        <v xml:space="preserve"> </v>
      </c>
      <c r="Y27" s="29"/>
      <c r="Z27" s="30">
        <v>0</v>
      </c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125">
        <v>1.575E-2</v>
      </c>
      <c r="AF27" s="124">
        <v>1.575E-2</v>
      </c>
      <c r="AG27" s="39">
        <f t="shared" si="24"/>
        <v>1</v>
      </c>
      <c r="AH27" s="50"/>
      <c r="AI27" s="30">
        <v>0</v>
      </c>
      <c r="AJ27" s="39" t="str">
        <f t="shared" si="29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127">
        <v>3.9700000000000004E-3</v>
      </c>
      <c r="AR27" s="129">
        <v>3.9700000000000004E-3</v>
      </c>
      <c r="AS27" s="39">
        <f t="shared" si="25"/>
        <v>1</v>
      </c>
      <c r="AT27" s="60">
        <f t="shared" si="34"/>
        <v>1.1779999999999999E-2</v>
      </c>
      <c r="AU27" s="67">
        <f t="shared" si="34"/>
        <v>1.1779999999999999E-2</v>
      </c>
      <c r="AV27" s="39">
        <f t="shared" si="23"/>
        <v>1</v>
      </c>
    </row>
    <row r="28" spans="1:49" s="16" customFormat="1" ht="15.75" hidden="1" outlineLevel="1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21"/>
        <v>1858.2094900000002</v>
      </c>
      <c r="F28" s="37">
        <f t="shared" si="12"/>
        <v>0.66286577822291881</v>
      </c>
      <c r="G28" s="50">
        <v>2507.1638399999997</v>
      </c>
      <c r="H28" s="30">
        <v>1639.9158400000001</v>
      </c>
      <c r="I28" s="37">
        <f t="shared" si="13"/>
        <v>0.65409201179289511</v>
      </c>
      <c r="J28" s="68">
        <v>66.577312402920015</v>
      </c>
      <c r="K28" s="30">
        <v>112.61707000000001</v>
      </c>
      <c r="L28" s="37">
        <f t="shared" si="14"/>
        <v>1.6915232221819267</v>
      </c>
      <c r="M28" s="50">
        <v>187.93273000000002</v>
      </c>
      <c r="N28" s="30">
        <v>43.268059999999998</v>
      </c>
      <c r="O28" s="37">
        <f t="shared" si="15"/>
        <v>0.23023163660741794</v>
      </c>
      <c r="P28" s="50"/>
      <c r="Q28" s="30">
        <v>4.2000000000000006E-3</v>
      </c>
      <c r="R28" s="37" t="str">
        <f t="shared" si="16"/>
        <v xml:space="preserve"> </v>
      </c>
      <c r="S28" s="50">
        <v>41.622879999999995</v>
      </c>
      <c r="T28" s="30">
        <v>55.672319999999999</v>
      </c>
      <c r="U28" s="37">
        <f>IF(T28=0," ",IF(T28/S28*100&gt;200,"св.200",T28/S28))</f>
        <v>1.3375412753754667</v>
      </c>
      <c r="V28" s="50"/>
      <c r="W28" s="30">
        <v>0</v>
      </c>
      <c r="X28" s="37" t="str">
        <f t="shared" si="17"/>
        <v xml:space="preserve"> </v>
      </c>
      <c r="Y28" s="29"/>
      <c r="Z28" s="30">
        <v>0</v>
      </c>
      <c r="AA28" s="37" t="str">
        <f t="shared" si="18"/>
        <v xml:space="preserve"> </v>
      </c>
      <c r="AB28" s="50"/>
      <c r="AC28" s="30">
        <v>6.7320000000000002</v>
      </c>
      <c r="AD28" s="37" t="str">
        <f t="shared" si="19"/>
        <v xml:space="preserve"> </v>
      </c>
      <c r="AE28" s="50"/>
      <c r="AF28" s="30">
        <v>0</v>
      </c>
      <c r="AG28" s="39" t="str">
        <f t="shared" si="24"/>
        <v xml:space="preserve"> </v>
      </c>
      <c r="AH28" s="50"/>
      <c r="AI28" s="30">
        <v>0</v>
      </c>
      <c r="AJ28" s="39" t="str">
        <f t="shared" si="29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>
        <v>0</v>
      </c>
      <c r="AS28" s="39" t="str">
        <f t="shared" si="25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3"/>
        <v xml:space="preserve"> </v>
      </c>
    </row>
    <row r="29" spans="1:49" s="16" customFormat="1" ht="15.75" hidden="1" outlineLevel="1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21"/>
        <v>921.31341999999995</v>
      </c>
      <c r="F29" s="37" t="str">
        <f t="shared" si="12"/>
        <v>св.200</v>
      </c>
      <c r="G29" s="50">
        <v>291.78701000000001</v>
      </c>
      <c r="H29" s="30">
        <v>849.53910999999994</v>
      </c>
      <c r="I29" s="37" t="str">
        <f t="shared" si="13"/>
        <v>св.200</v>
      </c>
      <c r="J29" s="68">
        <v>12.268096619900003</v>
      </c>
      <c r="K29" s="30">
        <v>20.75177</v>
      </c>
      <c r="L29" s="37">
        <f t="shared" si="14"/>
        <v>1.6915231957285601</v>
      </c>
      <c r="M29" s="50">
        <v>14.500020000000001</v>
      </c>
      <c r="N29" s="30">
        <v>7.0949999999999998</v>
      </c>
      <c r="O29" s="37">
        <f t="shared" si="15"/>
        <v>0.48930966991769659</v>
      </c>
      <c r="P29" s="50"/>
      <c r="Q29" s="30">
        <v>0</v>
      </c>
      <c r="R29" s="37" t="str">
        <f t="shared" ref="R29:R32" si="36">IF(Q29=0," ",IF(Q29/P29*100&gt;200,"св.200",Q29/P29))</f>
        <v xml:space="preserve"> </v>
      </c>
      <c r="S29" s="50">
        <v>23.5945</v>
      </c>
      <c r="T29" s="30">
        <v>43.927500000000002</v>
      </c>
      <c r="U29" s="37">
        <f t="shared" ref="U29:U32" si="37">IF(T29=0," ",IF(T29/S29*100&gt;200,"св.200",T29/S29))</f>
        <v>1.8617686325202909</v>
      </c>
      <c r="V29" s="50"/>
      <c r="W29" s="30">
        <v>0</v>
      </c>
      <c r="X29" s="37" t="str">
        <f t="shared" si="17"/>
        <v xml:space="preserve"> </v>
      </c>
      <c r="Y29" s="29"/>
      <c r="Z29" s="30">
        <v>0</v>
      </c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130">
        <v>4.0000000000000003E-5</v>
      </c>
      <c r="AF29" s="134">
        <v>4.0000000000000003E-5</v>
      </c>
      <c r="AG29" s="39">
        <f t="shared" si="24"/>
        <v>1</v>
      </c>
      <c r="AH29" s="50"/>
      <c r="AI29" s="30">
        <v>0</v>
      </c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>
        <v>0</v>
      </c>
      <c r="AS29" s="39" t="str">
        <f t="shared" ref="AS29:AS33" si="38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3"/>
        <v>1</v>
      </c>
    </row>
    <row r="30" spans="1:49" s="16" customFormat="1" ht="15.75" hidden="1" outlineLevel="1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21"/>
        <v>586.9509599999999</v>
      </c>
      <c r="F30" s="37">
        <f t="shared" si="12"/>
        <v>1.1176879942900075</v>
      </c>
      <c r="G30" s="50">
        <v>252.97959</v>
      </c>
      <c r="H30" s="30">
        <v>328.17296999999996</v>
      </c>
      <c r="I30" s="37">
        <f t="shared" si="13"/>
        <v>1.2972310137746683</v>
      </c>
      <c r="J30" s="68">
        <v>11.572294125040006</v>
      </c>
      <c r="K30" s="30">
        <v>19.574840000000002</v>
      </c>
      <c r="L30" s="37">
        <f t="shared" si="14"/>
        <v>1.6915263117659767</v>
      </c>
      <c r="M30" s="50">
        <v>167.01167999999998</v>
      </c>
      <c r="N30" s="30">
        <v>120.67</v>
      </c>
      <c r="O30" s="37">
        <f t="shared" si="15"/>
        <v>0.72252431686215013</v>
      </c>
      <c r="P30" s="50">
        <v>3.1563400000000001</v>
      </c>
      <c r="Q30" s="30">
        <v>0</v>
      </c>
      <c r="R30" s="37" t="str">
        <f t="shared" si="36"/>
        <v xml:space="preserve"> </v>
      </c>
      <c r="S30" s="50">
        <v>70.999510000000001</v>
      </c>
      <c r="T30" s="30">
        <v>79.027149999999992</v>
      </c>
      <c r="U30" s="37">
        <f t="shared" si="37"/>
        <v>1.1130661324282378</v>
      </c>
      <c r="V30" s="50"/>
      <c r="W30" s="30">
        <v>0</v>
      </c>
      <c r="X30" s="37" t="str">
        <f t="shared" si="17"/>
        <v xml:space="preserve"> </v>
      </c>
      <c r="Y30" s="29"/>
      <c r="Z30" s="30">
        <v>0</v>
      </c>
      <c r="AA30" s="37" t="str">
        <f t="shared" si="18"/>
        <v xml:space="preserve"> </v>
      </c>
      <c r="AB30" s="50">
        <v>19.428000000000001</v>
      </c>
      <c r="AC30" s="30">
        <v>39.506</v>
      </c>
      <c r="AD30" s="37" t="str">
        <f t="shared" si="19"/>
        <v>св.200</v>
      </c>
      <c r="AE30" s="50"/>
      <c r="AF30" s="30">
        <v>0</v>
      </c>
      <c r="AG30" s="39" t="str">
        <f t="shared" si="24"/>
        <v xml:space="preserve"> </v>
      </c>
      <c r="AH30" s="50"/>
      <c r="AI30" s="30">
        <v>0</v>
      </c>
      <c r="AJ30" s="39" t="str">
        <f t="shared" si="29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>
        <v>0</v>
      </c>
      <c r="AS30" s="39" t="str">
        <f t="shared" si="38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3"/>
        <v xml:space="preserve"> </v>
      </c>
    </row>
    <row r="31" spans="1:49" s="16" customFormat="1" ht="15.75" hidden="1" outlineLevel="1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21"/>
        <v>830.23545000000001</v>
      </c>
      <c r="F31" s="37">
        <f t="shared" si="12"/>
        <v>0.25678627473035937</v>
      </c>
      <c r="G31" s="50">
        <v>2108.33358</v>
      </c>
      <c r="H31" s="30">
        <v>404.25337000000002</v>
      </c>
      <c r="I31" s="37">
        <f t="shared" si="13"/>
        <v>0.19174070642085017</v>
      </c>
      <c r="J31" s="68">
        <v>74.34100339820003</v>
      </c>
      <c r="K31" s="30">
        <v>125.74939999999999</v>
      </c>
      <c r="L31" s="37">
        <f t="shared" si="14"/>
        <v>1.6915214249454789</v>
      </c>
      <c r="M31" s="50">
        <v>337.08787999999998</v>
      </c>
      <c r="N31" s="30">
        <v>103.56183</v>
      </c>
      <c r="O31" s="37">
        <f t="shared" si="15"/>
        <v>0.30722501799827395</v>
      </c>
      <c r="P31" s="50">
        <v>1.0415999999999999</v>
      </c>
      <c r="Q31" s="30">
        <v>0</v>
      </c>
      <c r="R31" s="37" t="str">
        <f t="shared" si="36"/>
        <v xml:space="preserve"> </v>
      </c>
      <c r="S31" s="50">
        <v>76.333320000000001</v>
      </c>
      <c r="T31" s="30">
        <v>94.33071000000001</v>
      </c>
      <c r="U31" s="37">
        <f t="shared" si="37"/>
        <v>1.2357737093054515</v>
      </c>
      <c r="V31" s="50"/>
      <c r="W31" s="30">
        <v>0</v>
      </c>
      <c r="X31" s="37" t="str">
        <f t="shared" si="17"/>
        <v xml:space="preserve"> </v>
      </c>
      <c r="Y31" s="29"/>
      <c r="Z31" s="30">
        <v>0</v>
      </c>
      <c r="AA31" s="37" t="str">
        <f t="shared" si="18"/>
        <v xml:space="preserve"> </v>
      </c>
      <c r="AB31" s="50">
        <v>635.99900000000002</v>
      </c>
      <c r="AC31" s="30">
        <v>102.324</v>
      </c>
      <c r="AD31" s="37">
        <f t="shared" si="19"/>
        <v>0.16088704541988272</v>
      </c>
      <c r="AE31" s="125">
        <v>4.0509999999999997E-2</v>
      </c>
      <c r="AF31" s="124">
        <v>1.6140000000000002E-2</v>
      </c>
      <c r="AG31" s="39">
        <f t="shared" si="24"/>
        <v>0.3984201431745249</v>
      </c>
      <c r="AH31" s="50"/>
      <c r="AI31" s="30">
        <v>0</v>
      </c>
      <c r="AJ31" s="39" t="str">
        <f t="shared" si="29"/>
        <v xml:space="preserve"> </v>
      </c>
      <c r="AK31" s="50"/>
      <c r="AL31" s="30">
        <v>0</v>
      </c>
      <c r="AM31" s="39" t="str">
        <f t="shared" si="20"/>
        <v xml:space="preserve"> </v>
      </c>
      <c r="AN31" s="125">
        <v>1.575E-2</v>
      </c>
      <c r="AO31" s="124">
        <v>1.575E-2</v>
      </c>
      <c r="AP31" s="39">
        <f t="shared" si="32"/>
        <v>1</v>
      </c>
      <c r="AQ31" s="50"/>
      <c r="AR31" s="30">
        <v>0</v>
      </c>
      <c r="AS31" s="39" t="str">
        <f t="shared" si="38"/>
        <v xml:space="preserve"> </v>
      </c>
      <c r="AT31" s="60">
        <f>AE31-AH31-AK31-AN31-AQ31</f>
        <v>2.4759999999999997E-2</v>
      </c>
      <c r="AU31" s="67">
        <f>AF31-AI31-AL31-AO31-AR31</f>
        <v>3.9000000000000146E-4</v>
      </c>
      <c r="AV31" s="39">
        <f>IF(AT31=0," ",IF(AU31/AT31*100&gt;200,"св.200",AU31/AT31))</f>
        <v>1.5751211631664035E-2</v>
      </c>
      <c r="AW31" s="53"/>
    </row>
    <row r="32" spans="1:49" s="16" customFormat="1" ht="15.75" hidden="1" outlineLevel="1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21"/>
        <v>1692.57979</v>
      </c>
      <c r="F32" s="37">
        <f t="shared" si="12"/>
        <v>1.1150548672096374</v>
      </c>
      <c r="G32" s="50">
        <v>1432.26341</v>
      </c>
      <c r="H32" s="30">
        <v>1615.84131</v>
      </c>
      <c r="I32" s="37">
        <f t="shared" si="13"/>
        <v>1.1281732806397673</v>
      </c>
      <c r="J32" s="68">
        <v>20.581105374280007</v>
      </c>
      <c r="K32" s="30">
        <v>34.813480000000006</v>
      </c>
      <c r="L32" s="37">
        <f t="shared" si="14"/>
        <v>1.6915262502618567</v>
      </c>
      <c r="M32" s="50">
        <v>26.212019999999999</v>
      </c>
      <c r="N32" s="30">
        <v>12.335229999999999</v>
      </c>
      <c r="O32" s="37">
        <f t="shared" si="15"/>
        <v>0.47059440668822927</v>
      </c>
      <c r="P32" s="50">
        <v>6.2068999999999992</v>
      </c>
      <c r="Q32" s="30">
        <v>7.2134999999999998</v>
      </c>
      <c r="R32" s="37">
        <f t="shared" si="36"/>
        <v>1.1621743543475811</v>
      </c>
      <c r="S32" s="50">
        <v>32.390860000000004</v>
      </c>
      <c r="T32" s="30">
        <v>22.09648</v>
      </c>
      <c r="U32" s="37">
        <f t="shared" si="37"/>
        <v>0.68218256631654728</v>
      </c>
      <c r="V32" s="50"/>
      <c r="W32" s="30">
        <v>0</v>
      </c>
      <c r="X32" s="37" t="str">
        <f t="shared" si="17"/>
        <v xml:space="preserve"> </v>
      </c>
      <c r="Y32" s="29"/>
      <c r="Z32" s="30">
        <v>0</v>
      </c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4"/>
        <v>1</v>
      </c>
      <c r="AH32" s="50"/>
      <c r="AI32" s="30">
        <v>0</v>
      </c>
      <c r="AJ32" s="39" t="str">
        <f t="shared" si="29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>
        <v>0</v>
      </c>
      <c r="AS32" s="39" t="str">
        <f t="shared" si="38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3"/>
        <v>1</v>
      </c>
    </row>
    <row r="33" spans="1:101" s="16" customFormat="1" ht="15.75" hidden="1" outlineLevel="1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21"/>
        <v>884.13898999999992</v>
      </c>
      <c r="F33" s="37">
        <f t="shared" si="12"/>
        <v>1.1944756992385395</v>
      </c>
      <c r="G33" s="50">
        <v>471.24709000000001</v>
      </c>
      <c r="H33" s="30">
        <v>673.41572999999994</v>
      </c>
      <c r="I33" s="37">
        <f t="shared" si="13"/>
        <v>1.4290077207691616</v>
      </c>
      <c r="J33" s="68">
        <v>33.361898569340013</v>
      </c>
      <c r="K33" s="30">
        <v>56.432379999999995</v>
      </c>
      <c r="L33" s="37">
        <f t="shared" si="14"/>
        <v>1.6915218383842829</v>
      </c>
      <c r="M33" s="50">
        <v>193.96678</v>
      </c>
      <c r="N33" s="30">
        <v>97.450229999999991</v>
      </c>
      <c r="O33" s="37">
        <f t="shared" si="15"/>
        <v>0.50240680388672732</v>
      </c>
      <c r="P33" s="50"/>
      <c r="Q33" s="30">
        <v>1.1220999999999999</v>
      </c>
      <c r="R33" s="37" t="str">
        <f t="shared" si="16"/>
        <v xml:space="preserve"> </v>
      </c>
      <c r="S33" s="50">
        <v>41.332349999999998</v>
      </c>
      <c r="T33" s="30">
        <v>55.43665</v>
      </c>
      <c r="U33" s="37">
        <f t="shared" ref="U33" si="39">IF(T33=0," ",IF(T33/S33*100&gt;200,"св.200",T33/S33))</f>
        <v>1.3412411827539445</v>
      </c>
      <c r="V33" s="50"/>
      <c r="W33" s="30">
        <v>0</v>
      </c>
      <c r="X33" s="37" t="str">
        <f t="shared" si="17"/>
        <v xml:space="preserve"> </v>
      </c>
      <c r="Y33" s="29"/>
      <c r="Z33" s="30">
        <v>0</v>
      </c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4"/>
        <v>1</v>
      </c>
      <c r="AH33" s="50"/>
      <c r="AI33" s="30">
        <v>0</v>
      </c>
      <c r="AJ33" s="39" t="str">
        <f t="shared" si="29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>
        <v>0</v>
      </c>
      <c r="AS33" s="39" t="str">
        <f t="shared" si="38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3"/>
        <v>1</v>
      </c>
    </row>
    <row r="34" spans="1:101" s="16" customFormat="1" ht="15.75" hidden="1" outlineLevel="1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21"/>
        <v>717.65914000000009</v>
      </c>
      <c r="F34" s="37">
        <f t="shared" si="12"/>
        <v>1.5041518029953704</v>
      </c>
      <c r="G34" s="50">
        <v>251.46245000000002</v>
      </c>
      <c r="H34" s="30">
        <v>541.39945</v>
      </c>
      <c r="I34" s="37" t="str">
        <f t="shared" si="13"/>
        <v>св.200</v>
      </c>
      <c r="J34" s="68">
        <v>24.572814423740013</v>
      </c>
      <c r="K34" s="30">
        <v>41.565370000000001</v>
      </c>
      <c r="L34" s="37">
        <f t="shared" si="14"/>
        <v>1.6915184920716013</v>
      </c>
      <c r="M34" s="50">
        <v>189.79791</v>
      </c>
      <c r="N34" s="30">
        <v>125.65912</v>
      </c>
      <c r="O34" s="37">
        <f t="shared" si="15"/>
        <v>0.66206798589088789</v>
      </c>
      <c r="P34" s="50"/>
      <c r="Q34" s="30">
        <v>0.31919999999999998</v>
      </c>
      <c r="R34" s="37" t="str">
        <f t="shared" si="16"/>
        <v xml:space="preserve"> </v>
      </c>
      <c r="S34" s="50">
        <v>11.268000000000001</v>
      </c>
      <c r="T34" s="30">
        <v>8.7159999999999993</v>
      </c>
      <c r="U34" s="37">
        <f t="shared" si="26"/>
        <v>0.77351792687255938</v>
      </c>
      <c r="V34" s="50"/>
      <c r="W34" s="30">
        <v>0</v>
      </c>
      <c r="X34" s="37" t="str">
        <f t="shared" si="17"/>
        <v xml:space="preserve"> </v>
      </c>
      <c r="Y34" s="29"/>
      <c r="Z34" s="30">
        <v>0</v>
      </c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0</v>
      </c>
      <c r="AG34" s="39">
        <f t="shared" si="24"/>
        <v>0</v>
      </c>
      <c r="AH34" s="50"/>
      <c r="AI34" s="30">
        <v>0</v>
      </c>
      <c r="AJ34" s="39" t="str">
        <f t="shared" si="29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>
        <v>0</v>
      </c>
      <c r="AS34" s="39">
        <f t="shared" si="25"/>
        <v>0</v>
      </c>
      <c r="AT34" s="60">
        <f t="shared" si="34"/>
        <v>0</v>
      </c>
      <c r="AU34" s="67">
        <f t="shared" si="34"/>
        <v>0</v>
      </c>
      <c r="AV34" s="39" t="str">
        <f t="shared" si="23"/>
        <v xml:space="preserve"> </v>
      </c>
    </row>
    <row r="35" spans="1:101" s="18" customFormat="1" ht="28.5" hidden="1" customHeight="1">
      <c r="A35" s="51"/>
      <c r="B35" s="51"/>
      <c r="C35" s="52" t="s">
        <v>34</v>
      </c>
      <c r="D35" s="31">
        <f>D6+D13</f>
        <v>227838.39626580002</v>
      </c>
      <c r="E35" s="41">
        <f>E6+E13</f>
        <v>261089.74482000002</v>
      </c>
      <c r="F35" s="42">
        <f t="shared" si="12"/>
        <v>1.1459426905173982</v>
      </c>
      <c r="G35" s="41">
        <f>G6+G13</f>
        <v>27475.779620000001</v>
      </c>
      <c r="H35" s="41">
        <f>H6+H13</f>
        <v>37565.932690000001</v>
      </c>
      <c r="I35" s="42">
        <f t="shared" si="13"/>
        <v>1.3672380987746473</v>
      </c>
      <c r="J35" s="41">
        <f t="shared" ref="J35" si="40">J6+J13</f>
        <v>2563.4828758000008</v>
      </c>
      <c r="K35" s="41">
        <f>K6+K13</f>
        <v>4336.1905299999999</v>
      </c>
      <c r="L35" s="42">
        <f t="shared" si="14"/>
        <v>1.6915231113633946</v>
      </c>
      <c r="M35" s="41">
        <f t="shared" ref="M35" si="41">M6+M13</f>
        <v>14823.884770000001</v>
      </c>
      <c r="N35" s="41">
        <f>N6+N13</f>
        <v>8924.1894300000004</v>
      </c>
      <c r="O35" s="42">
        <f t="shared" si="15"/>
        <v>0.60201422019013706</v>
      </c>
      <c r="P35" s="41">
        <f t="shared" ref="P35" si="42">P6+P13</f>
        <v>116.90526999999997</v>
      </c>
      <c r="Q35" s="41">
        <f>Q6+Q13</f>
        <v>283.42061000000007</v>
      </c>
      <c r="R35" s="42" t="str">
        <f t="shared" si="16"/>
        <v>св.200</v>
      </c>
      <c r="S35" s="41">
        <f t="shared" ref="S35" si="43">S6+S13</f>
        <v>4652.6027799999993</v>
      </c>
      <c r="T35" s="41">
        <f>T6+T13</f>
        <v>5679.3218499999994</v>
      </c>
      <c r="U35" s="42">
        <f t="shared" si="26"/>
        <v>1.2206762791815209</v>
      </c>
      <c r="V35" s="41">
        <f t="shared" ref="V35" si="44">V6+V13</f>
        <v>84102.463050000006</v>
      </c>
      <c r="W35" s="41">
        <f>W6+W13</f>
        <v>98152.891730000003</v>
      </c>
      <c r="X35" s="42">
        <f t="shared" si="17"/>
        <v>1.1670632246721102</v>
      </c>
      <c r="Y35" s="41">
        <f t="shared" ref="Y35" si="45">Y6+Y13</f>
        <v>93230.620870000013</v>
      </c>
      <c r="Z35" s="41">
        <f>Z6+Z13</f>
        <v>105347.72585</v>
      </c>
      <c r="AA35" s="42">
        <f t="shared" si="18"/>
        <v>1.129969154628885</v>
      </c>
      <c r="AB35" s="41">
        <f t="shared" ref="AB35" si="46">AB6+AB13</f>
        <v>825.15715999999998</v>
      </c>
      <c r="AC35" s="41">
        <f>AC6+AC13</f>
        <v>791.09500000000003</v>
      </c>
      <c r="AD35" s="42">
        <f t="shared" si="19"/>
        <v>0.95872039697262046</v>
      </c>
      <c r="AE35" s="41">
        <f t="shared" ref="AE35" si="47">AE13+AE6</f>
        <v>47.499869999999994</v>
      </c>
      <c r="AF35" s="41">
        <f>AF6+AF13</f>
        <v>8.9771300000000007</v>
      </c>
      <c r="AG35" s="42">
        <f t="shared" si="24"/>
        <v>0.18899272776957077</v>
      </c>
      <c r="AH35" s="41">
        <f t="shared" ref="AH35" si="48">AH13+AH6</f>
        <v>7.9556000000000004</v>
      </c>
      <c r="AI35" s="41">
        <f>AI6+AI13</f>
        <v>1.2236</v>
      </c>
      <c r="AJ35" s="42">
        <f t="shared" si="29"/>
        <v>0.15380361003569812</v>
      </c>
      <c r="AK35" s="41">
        <f t="shared" ref="AK35" si="49">AK13+AK6</f>
        <v>32.373809999999999</v>
      </c>
      <c r="AL35" s="41">
        <f>AL6+AL13</f>
        <v>3.4232499999999999</v>
      </c>
      <c r="AM35" s="42">
        <f t="shared" si="20"/>
        <v>0.10574133844610814</v>
      </c>
      <c r="AN35" s="41">
        <f t="shared" ref="AN35" si="50">AN13+AN6</f>
        <v>1.3980199999999998</v>
      </c>
      <c r="AO35" s="41">
        <f>AO6+AO13</f>
        <v>0.38151000000000007</v>
      </c>
      <c r="AP35" s="42">
        <f t="shared" si="32"/>
        <v>0.27289309165820241</v>
      </c>
      <c r="AQ35" s="41">
        <f t="shared" ref="AQ35" si="51">AQ13+AQ6</f>
        <v>1.8943400000000001</v>
      </c>
      <c r="AR35" s="41">
        <f>AR6+AR13</f>
        <v>1.8766700000000001</v>
      </c>
      <c r="AS35" s="42">
        <f t="shared" si="25"/>
        <v>0.99067221301350339</v>
      </c>
      <c r="AT35" s="41">
        <f t="shared" ref="AT35" si="52">AT13+AT6</f>
        <v>3.8780999999999985</v>
      </c>
      <c r="AU35" s="41">
        <f>AU6+AU13</f>
        <v>2.0721000000000007</v>
      </c>
      <c r="AV35" s="40">
        <f t="shared" si="35"/>
        <v>0.53430803744101529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4" customFormat="1">
      <c r="C36" s="115"/>
      <c r="D36" s="145"/>
      <c r="E36" s="142"/>
      <c r="F36" s="143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I36" s="115"/>
      <c r="AL36" s="115"/>
      <c r="AO36" s="115"/>
      <c r="AR36" s="115"/>
    </row>
    <row r="37" spans="1:101" s="114" customFormat="1" ht="21" customHeight="1">
      <c r="C37" s="123" t="s">
        <v>193</v>
      </c>
      <c r="D37" s="116"/>
      <c r="E37" s="116"/>
      <c r="F37" s="117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I37" s="115"/>
      <c r="AL37" s="115"/>
      <c r="AO37" s="115"/>
      <c r="AP37" s="118"/>
      <c r="AR37" s="115"/>
    </row>
    <row r="38" spans="1:101" s="114" customFormat="1" ht="21.75" customHeight="1">
      <c r="C38" s="119"/>
      <c r="D38" s="122"/>
      <c r="E38" s="139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I38" s="115"/>
      <c r="AL38" s="115"/>
      <c r="AO38" s="115"/>
      <c r="AR38" s="115"/>
    </row>
    <row r="39" spans="1:101" s="114" customFormat="1">
      <c r="C39" s="115"/>
      <c r="D39" s="120"/>
      <c r="E39" s="120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I39" s="115"/>
      <c r="AL39" s="115"/>
      <c r="AO39" s="115"/>
      <c r="AR39" s="115"/>
    </row>
    <row r="40" spans="1:101" s="114" customFormat="1">
      <c r="C40" s="115"/>
      <c r="D40" s="120"/>
      <c r="E40" s="120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I40" s="115"/>
      <c r="AL40" s="115"/>
      <c r="AO40" s="115"/>
      <c r="AR40" s="115"/>
    </row>
    <row r="41" spans="1:101" s="114" customFormat="1">
      <c r="C41" s="115"/>
      <c r="D41" s="120"/>
      <c r="E41" s="120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I41" s="115"/>
      <c r="AL41" s="115"/>
      <c r="AO41" s="115"/>
      <c r="AR41" s="115"/>
    </row>
    <row r="42" spans="1:101" s="114" customFormat="1">
      <c r="C42" s="115"/>
      <c r="D42" s="120"/>
      <c r="E42" s="120"/>
      <c r="F42" s="115"/>
      <c r="G42" s="115"/>
      <c r="H42" s="115"/>
      <c r="I42" s="121"/>
      <c r="J42" s="115"/>
      <c r="K42" s="115"/>
      <c r="L42" s="121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I42" s="115"/>
      <c r="AL42" s="115"/>
      <c r="AO42" s="115"/>
      <c r="AR42" s="115"/>
    </row>
    <row r="43" spans="1:101" s="114" customFormat="1">
      <c r="C43" s="115"/>
      <c r="D43" s="120"/>
      <c r="E43" s="120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I43" s="115"/>
      <c r="AL43" s="115"/>
      <c r="AO43" s="115"/>
      <c r="AR43" s="115"/>
    </row>
    <row r="44" spans="1:101" s="114" customFormat="1">
      <c r="C44" s="115"/>
      <c r="D44" s="120"/>
      <c r="E44" s="120"/>
      <c r="F44" s="115"/>
      <c r="G44" s="115"/>
      <c r="H44" s="115"/>
      <c r="I44" s="121"/>
      <c r="J44" s="115"/>
      <c r="K44" s="115"/>
      <c r="L44" s="121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I44" s="115"/>
      <c r="AL44" s="115"/>
      <c r="AO44" s="115"/>
      <c r="AR44" s="115"/>
    </row>
    <row r="45" spans="1:101" s="114" customFormat="1">
      <c r="C45" s="115"/>
      <c r="D45" s="120"/>
      <c r="E45" s="120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I45" s="115"/>
      <c r="AL45" s="115"/>
      <c r="AO45" s="115"/>
      <c r="AR45" s="115"/>
    </row>
    <row r="46" spans="1:101" s="114" customFormat="1">
      <c r="C46" s="115"/>
      <c r="D46" s="120"/>
      <c r="E46" s="120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I46" s="115"/>
      <c r="AL46" s="115"/>
      <c r="AO46" s="115"/>
      <c r="AR46" s="115"/>
    </row>
    <row r="47" spans="1:101" s="114" customFormat="1">
      <c r="C47" s="115"/>
      <c r="D47" s="120"/>
      <c r="E47" s="120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I47" s="115"/>
      <c r="AL47" s="115"/>
      <c r="AO47" s="115"/>
      <c r="AR47" s="115"/>
    </row>
    <row r="48" spans="1:101" s="114" customFormat="1">
      <c r="C48" s="115"/>
      <c r="D48" s="120"/>
      <c r="E48" s="120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I48" s="115"/>
      <c r="AL48" s="115"/>
      <c r="AO48" s="115"/>
      <c r="AR48" s="115"/>
    </row>
    <row r="49" spans="3:44" s="114" customFormat="1">
      <c r="C49" s="115"/>
      <c r="D49" s="120"/>
      <c r="E49" s="120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I49" s="115"/>
      <c r="AL49" s="115"/>
      <c r="AO49" s="115"/>
      <c r="AR49" s="115"/>
    </row>
    <row r="50" spans="3:44" s="114" customFormat="1">
      <c r="C50" s="115"/>
      <c r="D50" s="120"/>
      <c r="E50" s="120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I50" s="115"/>
      <c r="AL50" s="115"/>
      <c r="AO50" s="115"/>
      <c r="AR50" s="115"/>
    </row>
    <row r="51" spans="3:44" s="114" customFormat="1">
      <c r="C51" s="115"/>
      <c r="D51" s="120"/>
      <c r="E51" s="120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I51" s="115"/>
      <c r="AL51" s="115"/>
      <c r="AO51" s="115"/>
      <c r="AR51" s="115"/>
    </row>
    <row r="52" spans="3:44" s="114" customFormat="1">
      <c r="C52" s="115"/>
      <c r="D52" s="120"/>
      <c r="E52" s="120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I52" s="115"/>
      <c r="AL52" s="115"/>
      <c r="AO52" s="115"/>
      <c r="AR52" s="115"/>
    </row>
    <row r="53" spans="3:44" s="114" customFormat="1">
      <c r="C53" s="115"/>
      <c r="D53" s="120"/>
      <c r="E53" s="120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I53" s="115"/>
      <c r="AL53" s="115"/>
      <c r="AO53" s="115"/>
      <c r="AR53" s="115"/>
    </row>
    <row r="54" spans="3:44" s="114" customFormat="1">
      <c r="C54" s="115"/>
      <c r="D54" s="120"/>
      <c r="E54" s="120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I54" s="115"/>
      <c r="AL54" s="115"/>
      <c r="AO54" s="115"/>
      <c r="AR54" s="115"/>
    </row>
    <row r="55" spans="3:44" s="114" customFormat="1">
      <c r="C55" s="115"/>
      <c r="D55" s="120"/>
      <c r="E55" s="120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I55" s="115"/>
      <c r="AL55" s="115"/>
      <c r="AO55" s="115"/>
      <c r="AR55" s="115"/>
    </row>
    <row r="56" spans="3:44" s="114" customFormat="1">
      <c r="C56" s="115"/>
      <c r="D56" s="120"/>
      <c r="E56" s="120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I56" s="115"/>
      <c r="AL56" s="115"/>
      <c r="AO56" s="115"/>
      <c r="AR56" s="115"/>
    </row>
    <row r="57" spans="3:44" s="114" customFormat="1">
      <c r="C57" s="115"/>
      <c r="D57" s="120"/>
      <c r="E57" s="120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I57" s="115"/>
      <c r="AL57" s="115"/>
      <c r="AO57" s="115"/>
      <c r="AR57" s="115"/>
    </row>
    <row r="58" spans="3:44" s="114" customFormat="1">
      <c r="C58" s="115"/>
      <c r="D58" s="120"/>
      <c r="E58" s="120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I58" s="115"/>
      <c r="AL58" s="115"/>
      <c r="AO58" s="115"/>
      <c r="AR58" s="115"/>
    </row>
    <row r="59" spans="3:44" s="114" customFormat="1">
      <c r="C59" s="115"/>
      <c r="D59" s="120"/>
      <c r="E59" s="120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I59" s="115"/>
      <c r="AL59" s="115"/>
      <c r="AO59" s="115"/>
      <c r="AR59" s="115"/>
    </row>
    <row r="60" spans="3:44" s="114" customFormat="1">
      <c r="C60" s="115"/>
      <c r="D60" s="120"/>
      <c r="E60" s="120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I60" s="115"/>
      <c r="AL60" s="115"/>
      <c r="AO60" s="115"/>
      <c r="AR60" s="115"/>
    </row>
    <row r="61" spans="3:44" s="114" customFormat="1">
      <c r="C61" s="115"/>
      <c r="D61" s="120"/>
      <c r="E61" s="120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I61" s="115"/>
      <c r="AL61" s="115"/>
      <c r="AO61" s="115"/>
      <c r="AR61" s="115"/>
    </row>
    <row r="62" spans="3:44" s="114" customFormat="1">
      <c r="C62" s="115"/>
      <c r="D62" s="120"/>
      <c r="E62" s="120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I62" s="115"/>
      <c r="AL62" s="115"/>
      <c r="AO62" s="115"/>
      <c r="AR62" s="115"/>
    </row>
    <row r="63" spans="3:44" s="114" customFormat="1">
      <c r="C63" s="115"/>
      <c r="D63" s="120"/>
      <c r="E63" s="120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I63" s="115"/>
      <c r="AL63" s="115"/>
      <c r="AO63" s="115"/>
      <c r="AR63" s="115"/>
    </row>
    <row r="64" spans="3:44" s="114" customFormat="1">
      <c r="C64" s="115"/>
      <c r="D64" s="120"/>
      <c r="E64" s="120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I64" s="115"/>
      <c r="AL64" s="115"/>
      <c r="AO64" s="115"/>
      <c r="AR64" s="115"/>
    </row>
    <row r="65" spans="3:44" s="114" customFormat="1">
      <c r="C65" s="115"/>
      <c r="D65" s="120"/>
      <c r="E65" s="120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I65" s="115"/>
      <c r="AL65" s="115"/>
      <c r="AO65" s="115"/>
      <c r="AR65" s="115"/>
    </row>
    <row r="66" spans="3:44" s="114" customFormat="1">
      <c r="C66" s="115"/>
      <c r="D66" s="120"/>
      <c r="E66" s="120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I66" s="115"/>
      <c r="AL66" s="115"/>
      <c r="AO66" s="115"/>
      <c r="AR66" s="115"/>
    </row>
    <row r="67" spans="3:44" s="114" customFormat="1">
      <c r="C67" s="115"/>
      <c r="D67" s="120"/>
      <c r="E67" s="120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I67" s="115"/>
      <c r="AL67" s="115"/>
      <c r="AO67" s="115"/>
      <c r="AR67" s="115"/>
    </row>
    <row r="68" spans="3:44" s="114" customFormat="1">
      <c r="C68" s="115"/>
      <c r="D68" s="120"/>
      <c r="E68" s="120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I68" s="115"/>
      <c r="AL68" s="115"/>
      <c r="AO68" s="115"/>
      <c r="AR68" s="115"/>
    </row>
    <row r="69" spans="3:44" s="114" customFormat="1">
      <c r="C69" s="115"/>
      <c r="D69" s="120"/>
      <c r="E69" s="120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I69" s="115"/>
      <c r="AL69" s="115"/>
      <c r="AO69" s="115"/>
      <c r="AR69" s="115"/>
    </row>
    <row r="70" spans="3:44" s="114" customFormat="1">
      <c r="C70" s="115"/>
      <c r="D70" s="120"/>
      <c r="E70" s="120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I70" s="115"/>
      <c r="AL70" s="115"/>
      <c r="AO70" s="115"/>
      <c r="AR70" s="115"/>
    </row>
    <row r="71" spans="3:44" s="114" customFormat="1">
      <c r="C71" s="115"/>
      <c r="D71" s="120"/>
      <c r="E71" s="120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I71" s="115"/>
      <c r="AL71" s="115"/>
      <c r="AO71" s="115"/>
      <c r="AR71" s="115"/>
    </row>
    <row r="72" spans="3:44" s="114" customFormat="1">
      <c r="C72" s="115"/>
      <c r="D72" s="120"/>
      <c r="E72" s="120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I72" s="115"/>
      <c r="AL72" s="115"/>
      <c r="AO72" s="115"/>
      <c r="AR72" s="115"/>
    </row>
    <row r="73" spans="3:44" s="114" customFormat="1">
      <c r="C73" s="115"/>
      <c r="D73" s="120"/>
      <c r="E73" s="120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I73" s="115"/>
      <c r="AL73" s="115"/>
      <c r="AO73" s="115"/>
      <c r="AR73" s="115"/>
    </row>
    <row r="74" spans="3:44" s="114" customFormat="1">
      <c r="C74" s="115"/>
      <c r="D74" s="120"/>
      <c r="E74" s="120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I74" s="115"/>
      <c r="AL74" s="115"/>
      <c r="AO74" s="115"/>
      <c r="AR74" s="115"/>
    </row>
    <row r="75" spans="3:44" s="114" customFormat="1">
      <c r="C75" s="115"/>
      <c r="D75" s="120"/>
      <c r="E75" s="120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I75" s="115"/>
      <c r="AL75" s="115"/>
      <c r="AO75" s="115"/>
      <c r="AR75" s="115"/>
    </row>
    <row r="76" spans="3:44" s="114" customFormat="1">
      <c r="C76" s="115"/>
      <c r="D76" s="120"/>
      <c r="E76" s="120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I76" s="115"/>
      <c r="AL76" s="115"/>
      <c r="AO76" s="115"/>
      <c r="AR76" s="115"/>
    </row>
    <row r="77" spans="3:44" s="114" customFormat="1">
      <c r="C77" s="115"/>
      <c r="D77" s="120"/>
      <c r="E77" s="120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I77" s="115"/>
      <c r="AL77" s="115"/>
      <c r="AO77" s="115"/>
      <c r="AR77" s="115"/>
    </row>
    <row r="78" spans="3:44" s="114" customFormat="1">
      <c r="C78" s="115"/>
      <c r="D78" s="120"/>
      <c r="E78" s="120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I78" s="115"/>
      <c r="AL78" s="115"/>
      <c r="AO78" s="115"/>
      <c r="AR78" s="115"/>
    </row>
    <row r="79" spans="3:44" s="114" customFormat="1">
      <c r="C79" s="115"/>
      <c r="D79" s="120"/>
      <c r="E79" s="120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I79" s="115"/>
      <c r="AL79" s="115"/>
      <c r="AO79" s="115"/>
      <c r="AR79" s="115"/>
    </row>
    <row r="80" spans="3:44" s="114" customFormat="1">
      <c r="C80" s="115"/>
      <c r="D80" s="120"/>
      <c r="E80" s="120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I80" s="115"/>
      <c r="AL80" s="115"/>
      <c r="AO80" s="115"/>
      <c r="AR80" s="115"/>
    </row>
    <row r="81" spans="3:44" s="114" customFormat="1">
      <c r="C81" s="115"/>
      <c r="D81" s="120"/>
      <c r="E81" s="120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I81" s="115"/>
      <c r="AL81" s="115"/>
      <c r="AO81" s="115"/>
      <c r="AR81" s="115"/>
    </row>
    <row r="82" spans="3:44" s="114" customFormat="1">
      <c r="C82" s="115"/>
      <c r="D82" s="120"/>
      <c r="E82" s="120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I82" s="115"/>
      <c r="AL82" s="115"/>
      <c r="AO82" s="115"/>
      <c r="AR82" s="115"/>
    </row>
    <row r="83" spans="3:44" s="114" customFormat="1">
      <c r="C83" s="115"/>
      <c r="D83" s="120"/>
      <c r="E83" s="120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I83" s="115"/>
      <c r="AL83" s="115"/>
      <c r="AO83" s="115"/>
      <c r="AR83" s="115"/>
    </row>
    <row r="84" spans="3:44" s="114" customFormat="1">
      <c r="C84" s="115"/>
      <c r="D84" s="120"/>
      <c r="E84" s="120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I84" s="115"/>
      <c r="AL84" s="115"/>
      <c r="AO84" s="115"/>
      <c r="AR84" s="115"/>
    </row>
    <row r="85" spans="3:44" s="114" customFormat="1">
      <c r="C85" s="115"/>
      <c r="D85" s="120"/>
      <c r="E85" s="120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I85" s="115"/>
      <c r="AL85" s="115"/>
      <c r="AO85" s="115"/>
      <c r="AR85" s="115"/>
    </row>
    <row r="86" spans="3:44" s="114" customFormat="1">
      <c r="C86" s="115"/>
      <c r="D86" s="120"/>
      <c r="E86" s="120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I86" s="115"/>
      <c r="AL86" s="115"/>
      <c r="AO86" s="115"/>
      <c r="AR86" s="115"/>
    </row>
    <row r="87" spans="3:44" s="114" customFormat="1">
      <c r="C87" s="115"/>
      <c r="D87" s="120"/>
      <c r="E87" s="120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I87" s="115"/>
      <c r="AL87" s="115"/>
      <c r="AO87" s="115"/>
      <c r="AR87" s="115"/>
    </row>
    <row r="88" spans="3:44" s="114" customFormat="1">
      <c r="C88" s="115"/>
      <c r="D88" s="120"/>
      <c r="E88" s="120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I88" s="115"/>
      <c r="AL88" s="115"/>
      <c r="AO88" s="115"/>
      <c r="AR88" s="115"/>
    </row>
    <row r="89" spans="3:44" s="114" customFormat="1">
      <c r="C89" s="115"/>
      <c r="D89" s="120"/>
      <c r="E89" s="120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I89" s="115"/>
      <c r="AL89" s="115"/>
      <c r="AO89" s="115"/>
      <c r="AR89" s="115"/>
    </row>
    <row r="90" spans="3:44" s="114" customFormat="1">
      <c r="C90" s="115"/>
      <c r="D90" s="120"/>
      <c r="E90" s="120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I90" s="115"/>
      <c r="AL90" s="115"/>
      <c r="AO90" s="115"/>
      <c r="AR90" s="115"/>
    </row>
    <row r="91" spans="3:44" s="114" customFormat="1">
      <c r="C91" s="115"/>
      <c r="D91" s="120"/>
      <c r="E91" s="120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I91" s="115"/>
      <c r="AL91" s="115"/>
      <c r="AO91" s="115"/>
      <c r="AR91" s="115"/>
    </row>
    <row r="92" spans="3:44" s="114" customFormat="1">
      <c r="C92" s="115"/>
      <c r="D92" s="120"/>
      <c r="E92" s="120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I92" s="115"/>
      <c r="AL92" s="115"/>
      <c r="AO92" s="115"/>
      <c r="AR92" s="115"/>
    </row>
    <row r="93" spans="3:44" s="114" customFormat="1">
      <c r="C93" s="115"/>
      <c r="D93" s="120"/>
      <c r="E93" s="120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I93" s="115"/>
      <c r="AL93" s="115"/>
      <c r="AO93" s="115"/>
      <c r="AR93" s="115"/>
    </row>
    <row r="94" spans="3:44" s="114" customFormat="1">
      <c r="C94" s="115"/>
      <c r="D94" s="120"/>
      <c r="E94" s="120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I94" s="115"/>
      <c r="AL94" s="115"/>
      <c r="AO94" s="115"/>
      <c r="AR94" s="115"/>
    </row>
    <row r="95" spans="3:44" s="114" customFormat="1">
      <c r="C95" s="115"/>
      <c r="D95" s="120"/>
      <c r="E95" s="120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I95" s="115"/>
      <c r="AL95" s="115"/>
      <c r="AO95" s="115"/>
      <c r="AR95" s="115"/>
    </row>
    <row r="96" spans="3:44" s="114" customFormat="1">
      <c r="C96" s="115"/>
      <c r="D96" s="120"/>
      <c r="E96" s="120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I96" s="115"/>
      <c r="AL96" s="115"/>
      <c r="AO96" s="115"/>
      <c r="AR96" s="115"/>
    </row>
    <row r="97" spans="3:44" s="114" customFormat="1">
      <c r="C97" s="115"/>
      <c r="D97" s="120"/>
      <c r="E97" s="120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I97" s="115"/>
      <c r="AL97" s="115"/>
      <c r="AO97" s="115"/>
      <c r="AR97" s="115"/>
    </row>
    <row r="98" spans="3:44" s="114" customFormat="1">
      <c r="C98" s="115"/>
      <c r="D98" s="120"/>
      <c r="E98" s="120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I98" s="115"/>
      <c r="AL98" s="115"/>
      <c r="AO98" s="115"/>
      <c r="AR98" s="115"/>
    </row>
    <row r="99" spans="3:44" s="114" customFormat="1">
      <c r="C99" s="115"/>
      <c r="D99" s="120"/>
      <c r="E99" s="120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I99" s="115"/>
      <c r="AL99" s="115"/>
      <c r="AO99" s="115"/>
      <c r="AR99" s="115"/>
    </row>
    <row r="100" spans="3:44" s="114" customFormat="1">
      <c r="C100" s="115"/>
      <c r="D100" s="120"/>
      <c r="E100" s="120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I100" s="115"/>
      <c r="AL100" s="115"/>
      <c r="AO100" s="115"/>
      <c r="AR100" s="115"/>
    </row>
    <row r="101" spans="3:44" s="114" customFormat="1">
      <c r="C101" s="115"/>
      <c r="D101" s="120"/>
      <c r="E101" s="120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I101" s="115"/>
      <c r="AL101" s="115"/>
      <c r="AO101" s="115"/>
      <c r="AR101" s="115"/>
    </row>
    <row r="102" spans="3:44" s="114" customFormat="1">
      <c r="C102" s="115"/>
      <c r="D102" s="120"/>
      <c r="E102" s="120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I102" s="115"/>
      <c r="AL102" s="115"/>
      <c r="AO102" s="115"/>
      <c r="AR102" s="115"/>
    </row>
    <row r="103" spans="3:44" s="114" customFormat="1">
      <c r="C103" s="115"/>
      <c r="D103" s="120"/>
      <c r="E103" s="120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I103" s="115"/>
      <c r="AL103" s="115"/>
      <c r="AO103" s="115"/>
      <c r="AR103" s="115"/>
    </row>
    <row r="104" spans="3:44" s="114" customFormat="1">
      <c r="C104" s="115"/>
      <c r="D104" s="120"/>
      <c r="E104" s="120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I104" s="115"/>
      <c r="AL104" s="115"/>
      <c r="AO104" s="115"/>
      <c r="AR104" s="115"/>
    </row>
    <row r="105" spans="3:44" s="114" customFormat="1">
      <c r="C105" s="115"/>
      <c r="D105" s="120"/>
      <c r="E105" s="120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I105" s="115"/>
      <c r="AL105" s="115"/>
      <c r="AO105" s="115"/>
      <c r="AR105" s="115"/>
    </row>
    <row r="106" spans="3:44" s="114" customFormat="1">
      <c r="C106" s="115"/>
      <c r="D106" s="120"/>
      <c r="E106" s="120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I106" s="115"/>
      <c r="AL106" s="115"/>
      <c r="AO106" s="115"/>
      <c r="AR106" s="115"/>
    </row>
    <row r="107" spans="3:44" s="114" customFormat="1">
      <c r="C107" s="115"/>
      <c r="D107" s="120"/>
      <c r="E107" s="120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I107" s="115"/>
      <c r="AL107" s="115"/>
      <c r="AO107" s="115"/>
      <c r="AR107" s="115"/>
    </row>
    <row r="108" spans="3:44" s="114" customFormat="1">
      <c r="C108" s="115"/>
      <c r="D108" s="120"/>
      <c r="E108" s="120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I108" s="115"/>
      <c r="AL108" s="115"/>
      <c r="AO108" s="115"/>
      <c r="AR108" s="115"/>
    </row>
    <row r="109" spans="3:44" s="114" customFormat="1">
      <c r="C109" s="115"/>
      <c r="D109" s="120"/>
      <c r="E109" s="120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I109" s="115"/>
      <c r="AL109" s="115"/>
      <c r="AO109" s="115"/>
      <c r="AR109" s="115"/>
    </row>
    <row r="110" spans="3:44" s="114" customFormat="1">
      <c r="C110" s="115"/>
      <c r="D110" s="120"/>
      <c r="E110" s="120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I110" s="115"/>
      <c r="AL110" s="115"/>
      <c r="AO110" s="115"/>
      <c r="AR110" s="115"/>
    </row>
    <row r="111" spans="3:44" s="114" customFormat="1">
      <c r="C111" s="115"/>
      <c r="D111" s="120"/>
      <c r="E111" s="120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I111" s="115"/>
      <c r="AL111" s="115"/>
      <c r="AO111" s="115"/>
      <c r="AR111" s="115"/>
    </row>
    <row r="112" spans="3:44" s="114" customFormat="1">
      <c r="C112" s="115"/>
      <c r="D112" s="120"/>
      <c r="E112" s="120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I112" s="115"/>
      <c r="AL112" s="115"/>
      <c r="AO112" s="115"/>
      <c r="AR112" s="115"/>
    </row>
    <row r="113" spans="3:44" s="114" customFormat="1">
      <c r="C113" s="115"/>
      <c r="D113" s="120"/>
      <c r="E113" s="120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I113" s="115"/>
      <c r="AL113" s="115"/>
      <c r="AO113" s="115"/>
      <c r="AR113" s="115"/>
    </row>
    <row r="114" spans="3:44" s="114" customFormat="1">
      <c r="C114" s="115"/>
      <c r="D114" s="120"/>
      <c r="E114" s="120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I114" s="115"/>
      <c r="AL114" s="115"/>
      <c r="AO114" s="115"/>
      <c r="AR114" s="115"/>
    </row>
    <row r="115" spans="3:44" s="114" customFormat="1">
      <c r="C115" s="115"/>
      <c r="D115" s="120"/>
      <c r="E115" s="120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I115" s="115"/>
      <c r="AL115" s="115"/>
      <c r="AO115" s="115"/>
      <c r="AR115" s="115"/>
    </row>
    <row r="116" spans="3:44" s="114" customFormat="1">
      <c r="C116" s="115"/>
      <c r="D116" s="120"/>
      <c r="E116" s="120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I116" s="115"/>
      <c r="AL116" s="115"/>
      <c r="AO116" s="115"/>
      <c r="AR116" s="115"/>
    </row>
    <row r="117" spans="3:44" s="114" customFormat="1">
      <c r="C117" s="115"/>
      <c r="D117" s="120"/>
      <c r="E117" s="120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I117" s="115"/>
      <c r="AL117" s="115"/>
      <c r="AO117" s="115"/>
      <c r="AR117" s="115"/>
    </row>
    <row r="118" spans="3:44" s="114" customFormat="1">
      <c r="C118" s="115"/>
      <c r="D118" s="120"/>
      <c r="E118" s="120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I118" s="115"/>
      <c r="AL118" s="115"/>
      <c r="AO118" s="115"/>
      <c r="AR118" s="115"/>
    </row>
    <row r="119" spans="3:44" s="114" customFormat="1">
      <c r="C119" s="115"/>
      <c r="D119" s="120"/>
      <c r="E119" s="120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I119" s="115"/>
      <c r="AL119" s="115"/>
      <c r="AO119" s="115"/>
      <c r="AR119" s="115"/>
    </row>
    <row r="120" spans="3:44" s="114" customFormat="1">
      <c r="C120" s="115"/>
      <c r="D120" s="120"/>
      <c r="E120" s="120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I120" s="115"/>
      <c r="AL120" s="115"/>
      <c r="AO120" s="115"/>
      <c r="AR120" s="115"/>
    </row>
    <row r="121" spans="3:44" s="114" customFormat="1">
      <c r="C121" s="115"/>
      <c r="D121" s="120"/>
      <c r="E121" s="120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I121" s="115"/>
      <c r="AL121" s="115"/>
      <c r="AO121" s="115"/>
      <c r="AR121" s="115"/>
    </row>
    <row r="122" spans="3:44" s="114" customFormat="1">
      <c r="C122" s="115"/>
      <c r="D122" s="120"/>
      <c r="E122" s="120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I122" s="115"/>
      <c r="AL122" s="115"/>
      <c r="AO122" s="115"/>
      <c r="AR122" s="115"/>
    </row>
    <row r="123" spans="3:44" s="114" customFormat="1">
      <c r="C123" s="115"/>
      <c r="D123" s="120"/>
      <c r="E123" s="120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I123" s="115"/>
      <c r="AL123" s="115"/>
      <c r="AO123" s="115"/>
      <c r="AR123" s="115"/>
    </row>
    <row r="124" spans="3:44" s="114" customFormat="1">
      <c r="C124" s="115"/>
      <c r="D124" s="120"/>
      <c r="E124" s="120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I124" s="115"/>
      <c r="AL124" s="115"/>
      <c r="AO124" s="115"/>
      <c r="AR124" s="115"/>
    </row>
    <row r="125" spans="3:44" s="114" customFormat="1">
      <c r="C125" s="115"/>
      <c r="D125" s="120"/>
      <c r="E125" s="120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I125" s="115"/>
      <c r="AL125" s="115"/>
      <c r="AO125" s="115"/>
      <c r="AR125" s="115"/>
    </row>
    <row r="126" spans="3:44" s="114" customFormat="1">
      <c r="C126" s="115"/>
      <c r="D126" s="120"/>
      <c r="E126" s="120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I126" s="115"/>
      <c r="AL126" s="115"/>
      <c r="AO126" s="115"/>
      <c r="AR126" s="115"/>
    </row>
    <row r="127" spans="3:44" s="114" customFormat="1">
      <c r="C127" s="115"/>
      <c r="D127" s="120"/>
      <c r="E127" s="120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I127" s="115"/>
      <c r="AL127" s="115"/>
      <c r="AO127" s="115"/>
      <c r="AR127" s="115"/>
    </row>
    <row r="128" spans="3:44" s="114" customFormat="1">
      <c r="C128" s="115"/>
      <c r="D128" s="120"/>
      <c r="E128" s="120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I128" s="115"/>
      <c r="AL128" s="115"/>
      <c r="AO128" s="115"/>
      <c r="AR128" s="115"/>
    </row>
    <row r="129" spans="3:44" s="114" customFormat="1">
      <c r="C129" s="115"/>
      <c r="D129" s="120"/>
      <c r="E129" s="120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I129" s="115"/>
      <c r="AL129" s="115"/>
      <c r="AO129" s="115"/>
      <c r="AR129" s="115"/>
    </row>
    <row r="130" spans="3:44" s="114" customFormat="1">
      <c r="C130" s="115"/>
      <c r="D130" s="120"/>
      <c r="E130" s="120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I130" s="115"/>
      <c r="AL130" s="115"/>
      <c r="AO130" s="115"/>
      <c r="AR130" s="115"/>
    </row>
    <row r="131" spans="3:44" s="114" customFormat="1">
      <c r="C131" s="115"/>
      <c r="D131" s="120"/>
      <c r="E131" s="120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I131" s="115"/>
      <c r="AL131" s="115"/>
      <c r="AO131" s="115"/>
      <c r="AR131" s="115"/>
    </row>
    <row r="132" spans="3:44" s="114" customFormat="1">
      <c r="C132" s="115"/>
      <c r="D132" s="120"/>
      <c r="E132" s="120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I132" s="115"/>
      <c r="AL132" s="115"/>
      <c r="AO132" s="115"/>
      <c r="AR132" s="115"/>
    </row>
    <row r="133" spans="3:44" s="114" customFormat="1">
      <c r="C133" s="115"/>
      <c r="D133" s="120"/>
      <c r="E133" s="120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I133" s="115"/>
      <c r="AL133" s="115"/>
      <c r="AO133" s="115"/>
      <c r="AR133" s="115"/>
    </row>
    <row r="134" spans="3:44" s="114" customFormat="1">
      <c r="C134" s="115"/>
      <c r="D134" s="120"/>
      <c r="E134" s="120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I134" s="115"/>
      <c r="AL134" s="115"/>
      <c r="AO134" s="115"/>
      <c r="AR134" s="115"/>
    </row>
    <row r="135" spans="3:44" s="114" customFormat="1">
      <c r="C135" s="115"/>
      <c r="D135" s="120"/>
      <c r="E135" s="120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I135" s="115"/>
      <c r="AL135" s="115"/>
      <c r="AO135" s="115"/>
      <c r="AR135" s="115"/>
    </row>
    <row r="136" spans="3:44" s="114" customFormat="1">
      <c r="C136" s="115"/>
      <c r="D136" s="120"/>
      <c r="E136" s="120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I136" s="115"/>
      <c r="AL136" s="115"/>
      <c r="AO136" s="115"/>
      <c r="AR136" s="115"/>
    </row>
    <row r="137" spans="3:44" s="114" customFormat="1">
      <c r="C137" s="115"/>
      <c r="D137" s="120"/>
      <c r="E137" s="120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I137" s="115"/>
      <c r="AL137" s="115"/>
      <c r="AO137" s="115"/>
      <c r="AR137" s="115"/>
    </row>
    <row r="138" spans="3:44" s="114" customFormat="1">
      <c r="C138" s="115"/>
      <c r="D138" s="120"/>
      <c r="E138" s="120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I138" s="115"/>
      <c r="AL138" s="115"/>
      <c r="AO138" s="115"/>
      <c r="AR138" s="115"/>
    </row>
    <row r="139" spans="3:44" s="114" customFormat="1">
      <c r="C139" s="115"/>
      <c r="D139" s="120"/>
      <c r="E139" s="120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I139" s="115"/>
      <c r="AL139" s="115"/>
      <c r="AO139" s="115"/>
      <c r="AR139" s="115"/>
    </row>
    <row r="140" spans="3:44" s="114" customFormat="1">
      <c r="C140" s="115"/>
      <c r="D140" s="120"/>
      <c r="E140" s="120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I140" s="115"/>
      <c r="AL140" s="115"/>
      <c r="AO140" s="115"/>
      <c r="AR140" s="115"/>
    </row>
    <row r="141" spans="3:44" s="114" customFormat="1">
      <c r="C141" s="115"/>
      <c r="D141" s="120"/>
      <c r="E141" s="120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I141" s="115"/>
      <c r="AL141" s="115"/>
      <c r="AO141" s="115"/>
      <c r="AR141" s="115"/>
    </row>
    <row r="142" spans="3:44" s="114" customFormat="1">
      <c r="C142" s="115"/>
      <c r="D142" s="120"/>
      <c r="E142" s="120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I142" s="115"/>
      <c r="AL142" s="115"/>
      <c r="AO142" s="115"/>
      <c r="AR142" s="115"/>
    </row>
    <row r="143" spans="3:44" s="114" customFormat="1">
      <c r="C143" s="115"/>
      <c r="D143" s="120"/>
      <c r="E143" s="120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I143" s="115"/>
      <c r="AL143" s="115"/>
      <c r="AO143" s="115"/>
      <c r="AR143" s="115"/>
    </row>
    <row r="144" spans="3:44" s="114" customFormat="1">
      <c r="C144" s="115"/>
      <c r="D144" s="120"/>
      <c r="E144" s="120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I144" s="115"/>
      <c r="AL144" s="115"/>
      <c r="AO144" s="115"/>
      <c r="AR144" s="115"/>
    </row>
    <row r="145" spans="3:44" s="114" customFormat="1">
      <c r="C145" s="115"/>
      <c r="D145" s="120"/>
      <c r="E145" s="120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I145" s="115"/>
      <c r="AL145" s="115"/>
      <c r="AO145" s="115"/>
      <c r="AR145" s="115"/>
    </row>
    <row r="146" spans="3:44" s="114" customFormat="1">
      <c r="C146" s="115"/>
      <c r="D146" s="120"/>
      <c r="E146" s="120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I146" s="115"/>
      <c r="AL146" s="115"/>
      <c r="AO146" s="115"/>
      <c r="AR146" s="115"/>
    </row>
    <row r="147" spans="3:44" s="114" customFormat="1">
      <c r="C147" s="115"/>
      <c r="D147" s="120"/>
      <c r="E147" s="120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I147" s="115"/>
      <c r="AL147" s="115"/>
      <c r="AO147" s="115"/>
      <c r="AR147" s="115"/>
    </row>
    <row r="148" spans="3:44" s="114" customFormat="1">
      <c r="C148" s="115"/>
      <c r="D148" s="120"/>
      <c r="E148" s="120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I148" s="115"/>
      <c r="AL148" s="115"/>
      <c r="AO148" s="115"/>
      <c r="AR148" s="115"/>
    </row>
    <row r="149" spans="3:44" s="114" customFormat="1">
      <c r="C149" s="115"/>
      <c r="D149" s="120"/>
      <c r="E149" s="120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I149" s="115"/>
      <c r="AL149" s="115"/>
      <c r="AO149" s="115"/>
      <c r="AR149" s="115"/>
    </row>
    <row r="150" spans="3:44" s="114" customFormat="1">
      <c r="C150" s="115"/>
      <c r="D150" s="120"/>
      <c r="E150" s="120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I150" s="115"/>
      <c r="AL150" s="115"/>
      <c r="AO150" s="115"/>
      <c r="AR150" s="115"/>
    </row>
    <row r="151" spans="3:44" s="114" customFormat="1">
      <c r="C151" s="115"/>
      <c r="D151" s="120"/>
      <c r="E151" s="120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I151" s="115"/>
      <c r="AL151" s="115"/>
      <c r="AO151" s="115"/>
      <c r="AR151" s="115"/>
    </row>
    <row r="152" spans="3:44" s="114" customFormat="1">
      <c r="C152" s="115"/>
      <c r="D152" s="120"/>
      <c r="E152" s="120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I152" s="115"/>
      <c r="AL152" s="115"/>
      <c r="AO152" s="115"/>
      <c r="AR152" s="115"/>
    </row>
    <row r="153" spans="3:44" s="114" customFormat="1">
      <c r="C153" s="115"/>
      <c r="D153" s="120"/>
      <c r="E153" s="120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I153" s="115"/>
      <c r="AL153" s="115"/>
      <c r="AO153" s="115"/>
      <c r="AR153" s="115"/>
    </row>
    <row r="154" spans="3:44" s="114" customFormat="1">
      <c r="C154" s="115"/>
      <c r="D154" s="120"/>
      <c r="E154" s="120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I154" s="115"/>
      <c r="AL154" s="115"/>
      <c r="AO154" s="115"/>
      <c r="AR154" s="115"/>
    </row>
    <row r="155" spans="3:44" s="114" customFormat="1">
      <c r="C155" s="115"/>
      <c r="D155" s="120"/>
      <c r="E155" s="120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I155" s="115"/>
      <c r="AL155" s="115"/>
      <c r="AO155" s="115"/>
      <c r="AR155" s="115"/>
    </row>
    <row r="156" spans="3:44" s="114" customFormat="1">
      <c r="C156" s="115"/>
      <c r="D156" s="120"/>
      <c r="E156" s="120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I156" s="115"/>
      <c r="AL156" s="115"/>
      <c r="AO156" s="115"/>
      <c r="AR156" s="115"/>
    </row>
    <row r="157" spans="3:44" s="114" customFormat="1">
      <c r="C157" s="115"/>
      <c r="D157" s="120"/>
      <c r="E157" s="120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I157" s="115"/>
      <c r="AL157" s="115"/>
      <c r="AO157" s="115"/>
      <c r="AR157" s="115"/>
    </row>
    <row r="158" spans="3:44" s="114" customFormat="1">
      <c r="C158" s="115"/>
      <c r="D158" s="120"/>
      <c r="E158" s="120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I158" s="115"/>
      <c r="AL158" s="115"/>
      <c r="AO158" s="115"/>
      <c r="AR158" s="115"/>
    </row>
    <row r="159" spans="3:44" s="114" customFormat="1">
      <c r="C159" s="115"/>
      <c r="D159" s="120"/>
      <c r="E159" s="120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I159" s="115"/>
      <c r="AL159" s="115"/>
      <c r="AO159" s="115"/>
      <c r="AR159" s="115"/>
    </row>
    <row r="160" spans="3:44" s="114" customFormat="1">
      <c r="C160" s="115"/>
      <c r="D160" s="120"/>
      <c r="E160" s="120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I160" s="115"/>
      <c r="AL160" s="115"/>
      <c r="AO160" s="115"/>
      <c r="AR160" s="115"/>
    </row>
    <row r="161" spans="3:44" s="114" customFormat="1">
      <c r="C161" s="115"/>
      <c r="D161" s="120"/>
      <c r="E161" s="120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I161" s="115"/>
      <c r="AL161" s="115"/>
      <c r="AO161" s="115"/>
      <c r="AR161" s="115"/>
    </row>
    <row r="162" spans="3:44" s="114" customFormat="1">
      <c r="C162" s="115"/>
      <c r="D162" s="120"/>
      <c r="E162" s="120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I162" s="115"/>
      <c r="AL162" s="115"/>
      <c r="AO162" s="115"/>
      <c r="AR162" s="115"/>
    </row>
    <row r="163" spans="3:44" s="114" customFormat="1">
      <c r="C163" s="115"/>
      <c r="D163" s="120"/>
      <c r="E163" s="120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I163" s="115"/>
      <c r="AL163" s="115"/>
      <c r="AO163" s="115"/>
      <c r="AR163" s="115"/>
    </row>
    <row r="164" spans="3:44" s="114" customFormat="1">
      <c r="C164" s="115"/>
      <c r="D164" s="120"/>
      <c r="E164" s="120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I164" s="115"/>
      <c r="AL164" s="115"/>
      <c r="AO164" s="115"/>
      <c r="AR164" s="115"/>
    </row>
    <row r="165" spans="3:44" s="114" customFormat="1">
      <c r="C165" s="115"/>
      <c r="D165" s="120"/>
      <c r="E165" s="120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I165" s="115"/>
      <c r="AL165" s="115"/>
      <c r="AO165" s="115"/>
      <c r="AR165" s="115"/>
    </row>
    <row r="166" spans="3:44" s="114" customFormat="1">
      <c r="C166" s="115"/>
      <c r="D166" s="120"/>
      <c r="E166" s="120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I166" s="115"/>
      <c r="AL166" s="115"/>
      <c r="AO166" s="115"/>
      <c r="AR166" s="115"/>
    </row>
    <row r="167" spans="3:44" s="114" customFormat="1">
      <c r="C167" s="115"/>
      <c r="D167" s="120"/>
      <c r="E167" s="120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I167" s="115"/>
      <c r="AL167" s="115"/>
      <c r="AO167" s="115"/>
      <c r="AR167" s="115"/>
    </row>
    <row r="168" spans="3:44" s="114" customFormat="1">
      <c r="C168" s="115"/>
      <c r="D168" s="120"/>
      <c r="E168" s="120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I168" s="115"/>
      <c r="AL168" s="115"/>
      <c r="AO168" s="115"/>
      <c r="AR168" s="115"/>
    </row>
    <row r="169" spans="3:44" s="114" customFormat="1">
      <c r="C169" s="115"/>
      <c r="D169" s="120"/>
      <c r="E169" s="120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I169" s="115"/>
      <c r="AL169" s="115"/>
      <c r="AO169" s="115"/>
      <c r="AR169" s="115"/>
    </row>
    <row r="170" spans="3:44" s="114" customFormat="1">
      <c r="C170" s="115"/>
      <c r="D170" s="120"/>
      <c r="E170" s="120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I170" s="115"/>
      <c r="AL170" s="115"/>
      <c r="AO170" s="115"/>
      <c r="AR170" s="115"/>
    </row>
    <row r="171" spans="3:44" s="114" customFormat="1">
      <c r="C171" s="115"/>
      <c r="D171" s="120"/>
      <c r="E171" s="120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I171" s="115"/>
      <c r="AL171" s="115"/>
      <c r="AO171" s="115"/>
      <c r="AR171" s="115"/>
    </row>
    <row r="172" spans="3:44" s="114" customFormat="1">
      <c r="C172" s="115"/>
      <c r="D172" s="120"/>
      <c r="E172" s="120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I172" s="115"/>
      <c r="AL172" s="115"/>
      <c r="AO172" s="115"/>
      <c r="AR172" s="115"/>
    </row>
    <row r="173" spans="3:44" s="114" customFormat="1">
      <c r="C173" s="115"/>
      <c r="D173" s="120"/>
      <c r="E173" s="120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I173" s="115"/>
      <c r="AL173" s="115"/>
      <c r="AO173" s="115"/>
      <c r="AR173" s="115"/>
    </row>
    <row r="174" spans="3:44" s="114" customFormat="1">
      <c r="C174" s="115"/>
      <c r="D174" s="120"/>
      <c r="E174" s="120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I174" s="115"/>
      <c r="AL174" s="115"/>
      <c r="AO174" s="115"/>
      <c r="AR174" s="115"/>
    </row>
    <row r="175" spans="3:44" s="114" customFormat="1">
      <c r="C175" s="115"/>
      <c r="D175" s="120"/>
      <c r="E175" s="120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I175" s="115"/>
      <c r="AL175" s="115"/>
      <c r="AO175" s="115"/>
      <c r="AR175" s="115"/>
    </row>
    <row r="176" spans="3:44" s="114" customFormat="1">
      <c r="C176" s="115"/>
      <c r="D176" s="120"/>
      <c r="E176" s="120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I176" s="115"/>
      <c r="AL176" s="115"/>
      <c r="AO176" s="115"/>
      <c r="AR176" s="115"/>
    </row>
    <row r="177" spans="3:44" s="114" customFormat="1">
      <c r="C177" s="115"/>
      <c r="D177" s="120"/>
      <c r="E177" s="120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I177" s="115"/>
      <c r="AL177" s="115"/>
      <c r="AO177" s="115"/>
      <c r="AR177" s="115"/>
    </row>
    <row r="178" spans="3:44" s="114" customFormat="1">
      <c r="C178" s="115"/>
      <c r="D178" s="120"/>
      <c r="E178" s="120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I178" s="115"/>
      <c r="AL178" s="115"/>
      <c r="AO178" s="115"/>
      <c r="AR178" s="115"/>
    </row>
    <row r="179" spans="3:44" s="114" customFormat="1">
      <c r="C179" s="115"/>
      <c r="D179" s="120"/>
      <c r="E179" s="120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I179" s="115"/>
      <c r="AL179" s="115"/>
      <c r="AO179" s="115"/>
      <c r="AR179" s="115"/>
    </row>
    <row r="180" spans="3:44" s="114" customFormat="1">
      <c r="C180" s="115"/>
      <c r="D180" s="120"/>
      <c r="E180" s="120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I180" s="115"/>
      <c r="AL180" s="115"/>
      <c r="AO180" s="115"/>
      <c r="AR180" s="115"/>
    </row>
    <row r="181" spans="3:44" s="114" customFormat="1">
      <c r="C181" s="115"/>
      <c r="D181" s="120"/>
      <c r="E181" s="120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I181" s="115"/>
      <c r="AL181" s="115"/>
      <c r="AO181" s="115"/>
      <c r="AR181" s="115"/>
    </row>
    <row r="182" spans="3:44" s="114" customFormat="1">
      <c r="C182" s="115"/>
      <c r="D182" s="120"/>
      <c r="E182" s="120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I182" s="115"/>
      <c r="AL182" s="115"/>
      <c r="AO182" s="115"/>
      <c r="AR182" s="115"/>
    </row>
    <row r="183" spans="3:44" s="114" customFormat="1">
      <c r="C183" s="115"/>
      <c r="D183" s="120"/>
      <c r="E183" s="120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I183" s="115"/>
      <c r="AL183" s="115"/>
      <c r="AO183" s="115"/>
      <c r="AR183" s="115"/>
    </row>
    <row r="184" spans="3:44" s="114" customFormat="1">
      <c r="C184" s="115"/>
      <c r="D184" s="120"/>
      <c r="E184" s="120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I184" s="115"/>
      <c r="AL184" s="115"/>
      <c r="AO184" s="115"/>
      <c r="AR184" s="115"/>
    </row>
    <row r="185" spans="3:44" s="114" customFormat="1">
      <c r="C185" s="115"/>
      <c r="D185" s="120"/>
      <c r="E185" s="120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I185" s="115"/>
      <c r="AL185" s="115"/>
      <c r="AO185" s="115"/>
      <c r="AR185" s="115"/>
    </row>
    <row r="186" spans="3:44" s="114" customFormat="1">
      <c r="C186" s="115"/>
      <c r="D186" s="120"/>
      <c r="E186" s="120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I186" s="115"/>
      <c r="AL186" s="115"/>
      <c r="AO186" s="115"/>
      <c r="AR186" s="115"/>
    </row>
    <row r="187" spans="3:44" s="114" customFormat="1">
      <c r="C187" s="115"/>
      <c r="D187" s="120"/>
      <c r="E187" s="120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I187" s="115"/>
      <c r="AL187" s="115"/>
      <c r="AO187" s="115"/>
      <c r="AR187" s="115"/>
    </row>
    <row r="188" spans="3:44" s="114" customFormat="1">
      <c r="C188" s="115"/>
      <c r="D188" s="120"/>
      <c r="E188" s="120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I188" s="115"/>
      <c r="AL188" s="115"/>
      <c r="AO188" s="115"/>
      <c r="AR188" s="115"/>
    </row>
    <row r="189" spans="3:44" s="114" customFormat="1">
      <c r="C189" s="115"/>
      <c r="D189" s="120"/>
      <c r="E189" s="120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I189" s="115"/>
      <c r="AL189" s="115"/>
      <c r="AO189" s="115"/>
      <c r="AR189" s="115"/>
    </row>
    <row r="190" spans="3:44" s="114" customFormat="1">
      <c r="C190" s="115"/>
      <c r="D190" s="120"/>
      <c r="E190" s="120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I190" s="115"/>
      <c r="AL190" s="115"/>
      <c r="AO190" s="115"/>
      <c r="AR190" s="115"/>
    </row>
    <row r="191" spans="3:44" s="114" customFormat="1">
      <c r="C191" s="115"/>
      <c r="D191" s="120"/>
      <c r="E191" s="120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I191" s="115"/>
      <c r="AL191" s="115"/>
      <c r="AO191" s="115"/>
      <c r="AR191" s="115"/>
    </row>
    <row r="192" spans="3:44" s="114" customFormat="1">
      <c r="C192" s="115"/>
      <c r="D192" s="120"/>
      <c r="E192" s="120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I192" s="115"/>
      <c r="AL192" s="115"/>
      <c r="AO192" s="115"/>
      <c r="AR192" s="115"/>
    </row>
    <row r="193" spans="3:44" s="114" customFormat="1">
      <c r="C193" s="115"/>
      <c r="D193" s="120"/>
      <c r="E193" s="120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I193" s="115"/>
      <c r="AL193" s="115"/>
      <c r="AO193" s="115"/>
      <c r="AR193" s="115"/>
    </row>
    <row r="194" spans="3:44" s="114" customFormat="1">
      <c r="C194" s="115"/>
      <c r="D194" s="120"/>
      <c r="E194" s="120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I194" s="115"/>
      <c r="AL194" s="115"/>
      <c r="AO194" s="115"/>
      <c r="AR194" s="115"/>
    </row>
    <row r="195" spans="3:44" s="114" customFormat="1">
      <c r="C195" s="115"/>
      <c r="D195" s="120"/>
      <c r="E195" s="120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I195" s="115"/>
      <c r="AL195" s="115"/>
      <c r="AO195" s="115"/>
      <c r="AR195" s="115"/>
    </row>
    <row r="196" spans="3:44" s="114" customFormat="1">
      <c r="C196" s="115"/>
      <c r="D196" s="120"/>
      <c r="E196" s="120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I196" s="115"/>
      <c r="AL196" s="115"/>
      <c r="AO196" s="115"/>
      <c r="AR196" s="115"/>
    </row>
    <row r="197" spans="3:44" s="114" customFormat="1">
      <c r="C197" s="115"/>
      <c r="D197" s="120"/>
      <c r="E197" s="120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I197" s="115"/>
      <c r="AL197" s="115"/>
      <c r="AO197" s="115"/>
      <c r="AR197" s="115"/>
    </row>
    <row r="198" spans="3:44" s="114" customFormat="1">
      <c r="C198" s="115"/>
      <c r="D198" s="120"/>
      <c r="E198" s="120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I198" s="115"/>
      <c r="AL198" s="115"/>
      <c r="AO198" s="115"/>
      <c r="AR198" s="115"/>
    </row>
    <row r="199" spans="3:44" s="114" customFormat="1">
      <c r="C199" s="115"/>
      <c r="D199" s="120"/>
      <c r="E199" s="120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I199" s="115"/>
      <c r="AL199" s="115"/>
      <c r="AO199" s="115"/>
      <c r="AR199" s="115"/>
    </row>
    <row r="200" spans="3:44" s="114" customFormat="1">
      <c r="C200" s="115"/>
      <c r="D200" s="120"/>
      <c r="E200" s="120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I200" s="115"/>
      <c r="AL200" s="115"/>
      <c r="AO200" s="115"/>
      <c r="AR200" s="115"/>
    </row>
    <row r="201" spans="3:44" s="114" customFormat="1">
      <c r="C201" s="115"/>
      <c r="D201" s="120"/>
      <c r="E201" s="120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I201" s="115"/>
      <c r="AL201" s="115"/>
      <c r="AO201" s="115"/>
      <c r="AR201" s="115"/>
    </row>
    <row r="202" spans="3:44" s="114" customFormat="1">
      <c r="C202" s="115"/>
      <c r="D202" s="120"/>
      <c r="E202" s="120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I202" s="115"/>
      <c r="AL202" s="115"/>
      <c r="AO202" s="115"/>
      <c r="AR202" s="115"/>
    </row>
    <row r="203" spans="3:44" s="114" customFormat="1">
      <c r="C203" s="115"/>
      <c r="D203" s="120"/>
      <c r="E203" s="120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I203" s="115"/>
      <c r="AL203" s="115"/>
      <c r="AO203" s="115"/>
      <c r="AR203" s="115"/>
    </row>
    <row r="204" spans="3:44" s="114" customFormat="1">
      <c r="C204" s="115"/>
      <c r="D204" s="120"/>
      <c r="E204" s="120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I204" s="115"/>
      <c r="AL204" s="115"/>
      <c r="AO204" s="115"/>
      <c r="AR204" s="115"/>
    </row>
    <row r="205" spans="3:44" s="114" customFormat="1">
      <c r="C205" s="115"/>
      <c r="D205" s="120"/>
      <c r="E205" s="120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I205" s="115"/>
      <c r="AL205" s="115"/>
      <c r="AO205" s="115"/>
      <c r="AR205" s="115"/>
    </row>
    <row r="206" spans="3:44" s="114" customFormat="1">
      <c r="C206" s="115"/>
      <c r="D206" s="120"/>
      <c r="E206" s="120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I206" s="115"/>
      <c r="AL206" s="115"/>
      <c r="AO206" s="115"/>
      <c r="AR206" s="115"/>
    </row>
    <row r="207" spans="3:44" s="114" customFormat="1">
      <c r="C207" s="115"/>
      <c r="D207" s="120"/>
      <c r="E207" s="120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I207" s="115"/>
      <c r="AL207" s="115"/>
      <c r="AO207" s="115"/>
      <c r="AR207" s="115"/>
    </row>
    <row r="208" spans="3:44" s="114" customFormat="1">
      <c r="C208" s="115"/>
      <c r="D208" s="120"/>
      <c r="E208" s="120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I208" s="115"/>
      <c r="AL208" s="115"/>
      <c r="AO208" s="115"/>
      <c r="AR208" s="115"/>
    </row>
    <row r="209" spans="3:44" s="114" customFormat="1">
      <c r="C209" s="115"/>
      <c r="D209" s="120"/>
      <c r="E209" s="120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I209" s="115"/>
      <c r="AL209" s="115"/>
      <c r="AO209" s="115"/>
      <c r="AR209" s="115"/>
    </row>
    <row r="210" spans="3:44" s="114" customFormat="1">
      <c r="C210" s="115"/>
      <c r="D210" s="120"/>
      <c r="E210" s="120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I210" s="115"/>
      <c r="AL210" s="115"/>
      <c r="AO210" s="115"/>
      <c r="AR210" s="115"/>
    </row>
    <row r="211" spans="3:44" s="114" customFormat="1">
      <c r="C211" s="115"/>
      <c r="D211" s="120"/>
      <c r="E211" s="120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I211" s="115"/>
      <c r="AL211" s="115"/>
      <c r="AO211" s="115"/>
      <c r="AR211" s="115"/>
    </row>
    <row r="212" spans="3:44" s="114" customFormat="1">
      <c r="C212" s="115"/>
      <c r="D212" s="120"/>
      <c r="E212" s="120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I212" s="115"/>
      <c r="AL212" s="115"/>
      <c r="AO212" s="115"/>
      <c r="AR212" s="115"/>
    </row>
    <row r="213" spans="3:44" s="114" customFormat="1">
      <c r="C213" s="115"/>
      <c r="D213" s="120"/>
      <c r="E213" s="120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I213" s="115"/>
      <c r="AL213" s="115"/>
      <c r="AO213" s="115"/>
      <c r="AR213" s="115"/>
    </row>
    <row r="214" spans="3:44" s="114" customFormat="1">
      <c r="C214" s="115"/>
      <c r="D214" s="120"/>
      <c r="E214" s="120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I214" s="115"/>
      <c r="AL214" s="115"/>
      <c r="AO214" s="115"/>
      <c r="AR214" s="115"/>
    </row>
    <row r="215" spans="3:44" s="114" customFormat="1">
      <c r="C215" s="115"/>
      <c r="D215" s="120"/>
      <c r="E215" s="120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I215" s="115"/>
      <c r="AL215" s="115"/>
      <c r="AO215" s="115"/>
      <c r="AR215" s="115"/>
    </row>
    <row r="216" spans="3:44" s="114" customFormat="1">
      <c r="C216" s="115"/>
      <c r="D216" s="120"/>
      <c r="E216" s="120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I216" s="115"/>
      <c r="AL216" s="115"/>
      <c r="AO216" s="115"/>
      <c r="AR216" s="115"/>
    </row>
    <row r="217" spans="3:44" s="114" customFormat="1">
      <c r="C217" s="115"/>
      <c r="D217" s="120"/>
      <c r="E217" s="120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I217" s="115"/>
      <c r="AL217" s="115"/>
      <c r="AO217" s="115"/>
      <c r="AR217" s="115"/>
    </row>
    <row r="218" spans="3:44" s="114" customFormat="1">
      <c r="C218" s="115"/>
      <c r="D218" s="120"/>
      <c r="E218" s="120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I218" s="115"/>
      <c r="AL218" s="115"/>
      <c r="AO218" s="115"/>
      <c r="AR218" s="115"/>
    </row>
    <row r="219" spans="3:44" s="114" customFormat="1">
      <c r="C219" s="115"/>
      <c r="D219" s="120"/>
      <c r="E219" s="120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I219" s="115"/>
      <c r="AL219" s="115"/>
      <c r="AO219" s="115"/>
      <c r="AR219" s="115"/>
    </row>
    <row r="220" spans="3:44" s="114" customFormat="1">
      <c r="C220" s="115"/>
      <c r="D220" s="120"/>
      <c r="E220" s="120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I220" s="115"/>
      <c r="AL220" s="115"/>
      <c r="AO220" s="115"/>
      <c r="AR220" s="115"/>
    </row>
    <row r="221" spans="3:44" s="114" customFormat="1">
      <c r="C221" s="115"/>
      <c r="D221" s="120"/>
      <c r="E221" s="120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I221" s="115"/>
      <c r="AL221" s="115"/>
      <c r="AO221" s="115"/>
      <c r="AR221" s="115"/>
    </row>
    <row r="222" spans="3:44" s="114" customFormat="1">
      <c r="C222" s="115"/>
      <c r="D222" s="120"/>
      <c r="E222" s="120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I222" s="115"/>
      <c r="AL222" s="115"/>
      <c r="AO222" s="115"/>
      <c r="AR222" s="115"/>
    </row>
    <row r="223" spans="3:44" s="114" customFormat="1">
      <c r="C223" s="115"/>
      <c r="D223" s="120"/>
      <c r="E223" s="120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I223" s="115"/>
      <c r="AL223" s="115"/>
      <c r="AO223" s="115"/>
      <c r="AR223" s="115"/>
    </row>
    <row r="224" spans="3:44" s="114" customFormat="1">
      <c r="C224" s="115"/>
      <c r="D224" s="120"/>
      <c r="E224" s="120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I224" s="115"/>
      <c r="AL224" s="115"/>
      <c r="AO224" s="115"/>
      <c r="AR224" s="115"/>
    </row>
    <row r="225" spans="3:44" s="114" customFormat="1">
      <c r="C225" s="115"/>
      <c r="D225" s="120"/>
      <c r="E225" s="120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I225" s="115"/>
      <c r="AL225" s="115"/>
      <c r="AO225" s="115"/>
      <c r="AR225" s="115"/>
    </row>
    <row r="226" spans="3:44" s="114" customFormat="1">
      <c r="C226" s="115"/>
      <c r="D226" s="120"/>
      <c r="E226" s="120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I226" s="115"/>
      <c r="AL226" s="115"/>
      <c r="AO226" s="115"/>
      <c r="AR226" s="115"/>
    </row>
    <row r="227" spans="3:44" s="114" customFormat="1">
      <c r="C227" s="115"/>
      <c r="D227" s="120"/>
      <c r="E227" s="120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I227" s="115"/>
      <c r="AL227" s="115"/>
      <c r="AO227" s="115"/>
      <c r="AR227" s="115"/>
    </row>
    <row r="228" spans="3:44" s="114" customFormat="1">
      <c r="C228" s="115"/>
      <c r="D228" s="120"/>
      <c r="E228" s="120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I228" s="115"/>
      <c r="AL228" s="115"/>
      <c r="AO228" s="115"/>
      <c r="AR228" s="115"/>
    </row>
    <row r="229" spans="3:44" s="114" customFormat="1">
      <c r="C229" s="115"/>
      <c r="D229" s="120"/>
      <c r="E229" s="120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I229" s="115"/>
      <c r="AL229" s="115"/>
      <c r="AO229" s="115"/>
      <c r="AR229" s="115"/>
    </row>
    <row r="230" spans="3:44" s="114" customFormat="1">
      <c r="C230" s="115"/>
      <c r="D230" s="120"/>
      <c r="E230" s="120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I230" s="115"/>
      <c r="AL230" s="115"/>
      <c r="AO230" s="115"/>
      <c r="AR230" s="115"/>
    </row>
    <row r="231" spans="3:44" s="114" customFormat="1">
      <c r="C231" s="115"/>
      <c r="D231" s="120"/>
      <c r="E231" s="120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I231" s="115"/>
      <c r="AL231" s="115"/>
      <c r="AO231" s="115"/>
      <c r="AR231" s="115"/>
    </row>
    <row r="232" spans="3:44" s="114" customFormat="1">
      <c r="C232" s="115"/>
      <c r="D232" s="120"/>
      <c r="E232" s="120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I232" s="115"/>
      <c r="AL232" s="115"/>
      <c r="AO232" s="115"/>
      <c r="AR232" s="115"/>
    </row>
    <row r="233" spans="3:44" s="114" customFormat="1">
      <c r="C233" s="115"/>
      <c r="D233" s="120"/>
      <c r="E233" s="120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I233" s="115"/>
      <c r="AL233" s="115"/>
      <c r="AO233" s="115"/>
      <c r="AR233" s="115"/>
    </row>
    <row r="234" spans="3:44" s="114" customFormat="1">
      <c r="C234" s="115"/>
      <c r="D234" s="120"/>
      <c r="E234" s="120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I234" s="115"/>
      <c r="AL234" s="115"/>
      <c r="AO234" s="115"/>
      <c r="AR234" s="115"/>
    </row>
    <row r="235" spans="3:44" s="114" customFormat="1">
      <c r="C235" s="115"/>
      <c r="D235" s="120"/>
      <c r="E235" s="120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I235" s="115"/>
      <c r="AL235" s="115"/>
      <c r="AO235" s="115"/>
      <c r="AR235" s="115"/>
    </row>
    <row r="236" spans="3:44" s="114" customFormat="1">
      <c r="C236" s="115"/>
      <c r="D236" s="120"/>
      <c r="E236" s="120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I236" s="115"/>
      <c r="AL236" s="115"/>
      <c r="AO236" s="115"/>
      <c r="AR236" s="115"/>
    </row>
    <row r="237" spans="3:44" s="114" customFormat="1">
      <c r="C237" s="115"/>
      <c r="D237" s="120"/>
      <c r="E237" s="120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I237" s="115"/>
      <c r="AL237" s="115"/>
      <c r="AO237" s="115"/>
      <c r="AR237" s="115"/>
    </row>
    <row r="238" spans="3:44" s="114" customFormat="1">
      <c r="C238" s="115"/>
      <c r="D238" s="120"/>
      <c r="E238" s="120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I238" s="115"/>
      <c r="AL238" s="115"/>
      <c r="AO238" s="115"/>
      <c r="AR238" s="115"/>
    </row>
    <row r="239" spans="3:44" s="114" customFormat="1">
      <c r="C239" s="115"/>
      <c r="D239" s="120"/>
      <c r="E239" s="120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I239" s="115"/>
      <c r="AL239" s="115"/>
      <c r="AO239" s="115"/>
      <c r="AR239" s="115"/>
    </row>
    <row r="240" spans="3:44" s="114" customFormat="1">
      <c r="C240" s="115"/>
      <c r="D240" s="120"/>
      <c r="E240" s="120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I240" s="115"/>
      <c r="AL240" s="115"/>
      <c r="AO240" s="115"/>
      <c r="AR240" s="115"/>
    </row>
    <row r="241" spans="3:44" s="114" customFormat="1">
      <c r="C241" s="115"/>
      <c r="D241" s="120"/>
      <c r="E241" s="120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I241" s="115"/>
      <c r="AL241" s="115"/>
      <c r="AO241" s="115"/>
      <c r="AR241" s="115"/>
    </row>
    <row r="242" spans="3:44" s="114" customFormat="1">
      <c r="C242" s="115"/>
      <c r="D242" s="120"/>
      <c r="E242" s="120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I242" s="115"/>
      <c r="AL242" s="115"/>
      <c r="AO242" s="115"/>
      <c r="AR242" s="115"/>
    </row>
    <row r="243" spans="3:44" s="114" customFormat="1">
      <c r="C243" s="115"/>
      <c r="D243" s="120"/>
      <c r="E243" s="120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I243" s="115"/>
      <c r="AL243" s="115"/>
      <c r="AO243" s="115"/>
      <c r="AR243" s="115"/>
    </row>
    <row r="244" spans="3:44" s="114" customFormat="1">
      <c r="C244" s="115"/>
      <c r="D244" s="120"/>
      <c r="E244" s="120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I244" s="115"/>
      <c r="AL244" s="115"/>
      <c r="AO244" s="115"/>
      <c r="AR244" s="115"/>
    </row>
    <row r="245" spans="3:44" s="114" customFormat="1">
      <c r="C245" s="115"/>
      <c r="D245" s="120"/>
      <c r="E245" s="120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  <c r="AF245" s="115"/>
      <c r="AI245" s="115"/>
      <c r="AL245" s="115"/>
      <c r="AO245" s="115"/>
      <c r="AR245" s="115"/>
    </row>
    <row r="246" spans="3:44" s="114" customFormat="1">
      <c r="C246" s="115"/>
      <c r="D246" s="120"/>
      <c r="E246" s="120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  <c r="AF246" s="115"/>
      <c r="AI246" s="115"/>
      <c r="AL246" s="115"/>
      <c r="AO246" s="115"/>
      <c r="AR246" s="115"/>
    </row>
    <row r="247" spans="3:44" s="114" customFormat="1">
      <c r="C247" s="115"/>
      <c r="D247" s="120"/>
      <c r="E247" s="120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  <c r="AF247" s="115"/>
      <c r="AI247" s="115"/>
      <c r="AL247" s="115"/>
      <c r="AO247" s="115"/>
      <c r="AR247" s="115"/>
    </row>
    <row r="248" spans="3:44" s="114" customFormat="1">
      <c r="C248" s="115"/>
      <c r="D248" s="120"/>
      <c r="E248" s="120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  <c r="AF248" s="115"/>
      <c r="AI248" s="115"/>
      <c r="AL248" s="115"/>
      <c r="AO248" s="115"/>
      <c r="AR248" s="115"/>
    </row>
    <row r="249" spans="3:44" s="114" customFormat="1">
      <c r="C249" s="115"/>
      <c r="D249" s="120"/>
      <c r="E249" s="120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I249" s="115"/>
      <c r="AL249" s="115"/>
      <c r="AO249" s="115"/>
      <c r="AR249" s="115"/>
    </row>
    <row r="250" spans="3:44" s="114" customFormat="1">
      <c r="C250" s="115"/>
      <c r="D250" s="120"/>
      <c r="E250" s="120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I250" s="115"/>
      <c r="AL250" s="115"/>
      <c r="AO250" s="115"/>
      <c r="AR250" s="115"/>
    </row>
    <row r="251" spans="3:44" s="114" customFormat="1">
      <c r="C251" s="115"/>
      <c r="D251" s="120"/>
      <c r="E251" s="120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I251" s="115"/>
      <c r="AL251" s="115"/>
      <c r="AO251" s="115"/>
      <c r="AR251" s="115"/>
    </row>
    <row r="252" spans="3:44" s="114" customFormat="1">
      <c r="C252" s="115"/>
      <c r="D252" s="120"/>
      <c r="E252" s="120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I252" s="115"/>
      <c r="AL252" s="115"/>
      <c r="AO252" s="115"/>
      <c r="AR252" s="115"/>
    </row>
    <row r="253" spans="3:44" s="114" customFormat="1">
      <c r="C253" s="115"/>
      <c r="D253" s="120"/>
      <c r="E253" s="120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I253" s="115"/>
      <c r="AL253" s="115"/>
      <c r="AO253" s="115"/>
      <c r="AR253" s="115"/>
    </row>
    <row r="254" spans="3:44" s="114" customFormat="1">
      <c r="C254" s="115"/>
      <c r="D254" s="120"/>
      <c r="E254" s="120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I254" s="115"/>
      <c r="AL254" s="115"/>
      <c r="AO254" s="115"/>
      <c r="AR254" s="115"/>
    </row>
    <row r="255" spans="3:44" s="114" customFormat="1">
      <c r="C255" s="115"/>
      <c r="D255" s="120"/>
      <c r="E255" s="120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I255" s="115"/>
      <c r="AL255" s="115"/>
      <c r="AO255" s="115"/>
      <c r="AR255" s="115"/>
    </row>
    <row r="256" spans="3:44" s="114" customFormat="1">
      <c r="C256" s="115"/>
      <c r="D256" s="120"/>
      <c r="E256" s="120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I256" s="115"/>
      <c r="AL256" s="115"/>
      <c r="AO256" s="115"/>
      <c r="AR256" s="115"/>
    </row>
    <row r="257" spans="3:44" s="114" customFormat="1">
      <c r="C257" s="115"/>
      <c r="D257" s="120"/>
      <c r="E257" s="120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I257" s="115"/>
      <c r="AL257" s="115"/>
      <c r="AO257" s="115"/>
      <c r="AR257" s="115"/>
    </row>
    <row r="258" spans="3:44" s="114" customFormat="1">
      <c r="C258" s="115"/>
      <c r="D258" s="120"/>
      <c r="E258" s="120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I258" s="115"/>
      <c r="AL258" s="115"/>
      <c r="AO258" s="115"/>
      <c r="AR258" s="115"/>
    </row>
    <row r="259" spans="3:44" s="114" customFormat="1">
      <c r="C259" s="115"/>
      <c r="D259" s="120"/>
      <c r="E259" s="120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I259" s="115"/>
      <c r="AL259" s="115"/>
      <c r="AO259" s="115"/>
      <c r="AR259" s="115"/>
    </row>
    <row r="260" spans="3:44" s="114" customFormat="1">
      <c r="C260" s="115"/>
      <c r="D260" s="120"/>
      <c r="E260" s="120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I260" s="115"/>
      <c r="AL260" s="115"/>
      <c r="AO260" s="115"/>
      <c r="AR260" s="115"/>
    </row>
    <row r="261" spans="3:44" s="114" customFormat="1">
      <c r="C261" s="115"/>
      <c r="D261" s="120"/>
      <c r="E261" s="120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I261" s="115"/>
      <c r="AL261" s="115"/>
      <c r="AO261" s="115"/>
      <c r="AR261" s="115"/>
    </row>
    <row r="262" spans="3:44" s="114" customFormat="1">
      <c r="C262" s="115"/>
      <c r="D262" s="120"/>
      <c r="E262" s="120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I262" s="115"/>
      <c r="AL262" s="115"/>
      <c r="AO262" s="115"/>
      <c r="AR262" s="115"/>
    </row>
    <row r="263" spans="3:44" s="114" customFormat="1">
      <c r="C263" s="115"/>
      <c r="D263" s="120"/>
      <c r="E263" s="120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I263" s="115"/>
      <c r="AL263" s="115"/>
      <c r="AO263" s="115"/>
      <c r="AR263" s="115"/>
    </row>
    <row r="264" spans="3:44" s="114" customFormat="1">
      <c r="C264" s="115"/>
      <c r="D264" s="120"/>
      <c r="E264" s="120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I264" s="115"/>
      <c r="AL264" s="115"/>
      <c r="AO264" s="115"/>
      <c r="AR264" s="115"/>
    </row>
    <row r="265" spans="3:44" s="114" customFormat="1">
      <c r="C265" s="115"/>
      <c r="D265" s="120"/>
      <c r="E265" s="120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I265" s="115"/>
      <c r="AL265" s="115"/>
      <c r="AO265" s="115"/>
      <c r="AR265" s="115"/>
    </row>
    <row r="266" spans="3:44" s="114" customFormat="1">
      <c r="C266" s="115"/>
      <c r="D266" s="120"/>
      <c r="E266" s="120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I266" s="115"/>
      <c r="AL266" s="115"/>
      <c r="AO266" s="115"/>
      <c r="AR266" s="115"/>
    </row>
    <row r="267" spans="3:44" s="114" customFormat="1">
      <c r="C267" s="115"/>
      <c r="D267" s="120"/>
      <c r="E267" s="120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I267" s="115"/>
      <c r="AL267" s="115"/>
      <c r="AO267" s="115"/>
      <c r="AR267" s="115"/>
    </row>
    <row r="268" spans="3:44" s="114" customFormat="1">
      <c r="C268" s="115"/>
      <c r="D268" s="120"/>
      <c r="E268" s="120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I268" s="115"/>
      <c r="AL268" s="115"/>
      <c r="AO268" s="115"/>
      <c r="AR268" s="115"/>
    </row>
    <row r="269" spans="3:44" s="114" customFormat="1">
      <c r="C269" s="115"/>
      <c r="D269" s="120"/>
      <c r="E269" s="120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I269" s="115"/>
      <c r="AL269" s="115"/>
      <c r="AO269" s="115"/>
      <c r="AR269" s="115"/>
    </row>
    <row r="270" spans="3:44" s="114" customFormat="1">
      <c r="C270" s="115"/>
      <c r="D270" s="120"/>
      <c r="E270" s="120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I270" s="115"/>
      <c r="AL270" s="115"/>
      <c r="AO270" s="115"/>
      <c r="AR270" s="115"/>
    </row>
    <row r="271" spans="3:44" s="114" customFormat="1">
      <c r="C271" s="115"/>
      <c r="D271" s="120"/>
      <c r="E271" s="120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I271" s="115"/>
      <c r="AL271" s="115"/>
      <c r="AO271" s="115"/>
      <c r="AR271" s="115"/>
    </row>
    <row r="272" spans="3:44" s="114" customFormat="1">
      <c r="C272" s="115"/>
      <c r="D272" s="120"/>
      <c r="E272" s="120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I272" s="115"/>
      <c r="AL272" s="115"/>
      <c r="AO272" s="115"/>
      <c r="AR272" s="115"/>
    </row>
    <row r="273" spans="3:44" s="114" customFormat="1">
      <c r="C273" s="115"/>
      <c r="D273" s="120"/>
      <c r="E273" s="120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I273" s="115"/>
      <c r="AL273" s="115"/>
      <c r="AO273" s="115"/>
      <c r="AR273" s="115"/>
    </row>
    <row r="274" spans="3:44" s="114" customFormat="1">
      <c r="C274" s="115"/>
      <c r="D274" s="120"/>
      <c r="E274" s="120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I274" s="115"/>
      <c r="AL274" s="115"/>
      <c r="AO274" s="115"/>
      <c r="AR274" s="115"/>
    </row>
    <row r="275" spans="3:44" s="114" customFormat="1">
      <c r="C275" s="115"/>
      <c r="D275" s="120"/>
      <c r="E275" s="120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I275" s="115"/>
      <c r="AL275" s="115"/>
      <c r="AO275" s="115"/>
      <c r="AR275" s="115"/>
    </row>
    <row r="276" spans="3:44" s="114" customFormat="1">
      <c r="C276" s="115"/>
      <c r="D276" s="120"/>
      <c r="E276" s="120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I276" s="115"/>
      <c r="AL276" s="115"/>
      <c r="AO276" s="115"/>
      <c r="AR276" s="115"/>
    </row>
    <row r="277" spans="3:44" s="114" customFormat="1">
      <c r="C277" s="115"/>
      <c r="D277" s="120"/>
      <c r="E277" s="120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I277" s="115"/>
      <c r="AL277" s="115"/>
      <c r="AO277" s="115"/>
      <c r="AR277" s="115"/>
    </row>
    <row r="278" spans="3:44" s="114" customFormat="1">
      <c r="C278" s="115"/>
      <c r="D278" s="120"/>
      <c r="E278" s="120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  <c r="AC278" s="115"/>
      <c r="AD278" s="115"/>
      <c r="AE278" s="115"/>
      <c r="AF278" s="115"/>
      <c r="AI278" s="115"/>
      <c r="AL278" s="115"/>
      <c r="AO278" s="115"/>
      <c r="AR278" s="115"/>
    </row>
    <row r="279" spans="3:44" s="114" customFormat="1">
      <c r="C279" s="115"/>
      <c r="D279" s="120"/>
      <c r="E279" s="120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I279" s="115"/>
      <c r="AL279" s="115"/>
      <c r="AO279" s="115"/>
      <c r="AR279" s="115"/>
    </row>
    <row r="280" spans="3:44" s="114" customFormat="1">
      <c r="C280" s="115"/>
      <c r="D280" s="120"/>
      <c r="E280" s="120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I280" s="115"/>
      <c r="AL280" s="115"/>
      <c r="AO280" s="115"/>
      <c r="AR280" s="115"/>
    </row>
    <row r="281" spans="3:44" s="114" customFormat="1">
      <c r="C281" s="115"/>
      <c r="D281" s="120"/>
      <c r="E281" s="120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  <c r="AC281" s="115"/>
      <c r="AD281" s="115"/>
      <c r="AE281" s="115"/>
      <c r="AF281" s="115"/>
      <c r="AI281" s="115"/>
      <c r="AL281" s="115"/>
      <c r="AO281" s="115"/>
      <c r="AR281" s="115"/>
    </row>
    <row r="282" spans="3:44" s="114" customFormat="1">
      <c r="C282" s="115"/>
      <c r="D282" s="120"/>
      <c r="E282" s="120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  <c r="AC282" s="115"/>
      <c r="AD282" s="115"/>
      <c r="AE282" s="115"/>
      <c r="AF282" s="115"/>
      <c r="AI282" s="115"/>
      <c r="AL282" s="115"/>
      <c r="AO282" s="115"/>
      <c r="AR282" s="115"/>
    </row>
    <row r="283" spans="3:44" s="114" customFormat="1">
      <c r="C283" s="115"/>
      <c r="D283" s="120"/>
      <c r="E283" s="120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  <c r="AC283" s="115"/>
      <c r="AD283" s="115"/>
      <c r="AE283" s="115"/>
      <c r="AF283" s="115"/>
      <c r="AI283" s="115"/>
      <c r="AL283" s="115"/>
      <c r="AO283" s="115"/>
      <c r="AR283" s="115"/>
    </row>
    <row r="284" spans="3:44" s="114" customFormat="1">
      <c r="C284" s="115"/>
      <c r="D284" s="120"/>
      <c r="E284" s="120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  <c r="AC284" s="115"/>
      <c r="AD284" s="115"/>
      <c r="AE284" s="115"/>
      <c r="AF284" s="115"/>
      <c r="AI284" s="115"/>
      <c r="AL284" s="115"/>
      <c r="AO284" s="115"/>
      <c r="AR284" s="115"/>
    </row>
    <row r="285" spans="3:44" s="114" customFormat="1">
      <c r="C285" s="115"/>
      <c r="D285" s="120"/>
      <c r="E285" s="120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I285" s="115"/>
      <c r="AL285" s="115"/>
      <c r="AO285" s="115"/>
      <c r="AR285" s="115"/>
    </row>
    <row r="286" spans="3:44" s="114" customFormat="1">
      <c r="C286" s="115"/>
      <c r="D286" s="120"/>
      <c r="E286" s="120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  <c r="AC286" s="115"/>
      <c r="AD286" s="115"/>
      <c r="AE286" s="115"/>
      <c r="AF286" s="115"/>
      <c r="AI286" s="115"/>
      <c r="AL286" s="115"/>
      <c r="AO286" s="115"/>
      <c r="AR286" s="115"/>
    </row>
    <row r="287" spans="3:44" s="114" customFormat="1">
      <c r="C287" s="115"/>
      <c r="D287" s="120"/>
      <c r="E287" s="120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  <c r="AC287" s="115"/>
      <c r="AD287" s="115"/>
      <c r="AE287" s="115"/>
      <c r="AF287" s="115"/>
      <c r="AI287" s="115"/>
      <c r="AL287" s="115"/>
      <c r="AO287" s="115"/>
      <c r="AR287" s="115"/>
    </row>
    <row r="288" spans="3:44" s="114" customFormat="1">
      <c r="C288" s="115"/>
      <c r="D288" s="120"/>
      <c r="E288" s="120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I288" s="115"/>
      <c r="AL288" s="115"/>
      <c r="AO288" s="115"/>
      <c r="AR288" s="115"/>
    </row>
    <row r="289" spans="3:44" s="114" customFormat="1">
      <c r="C289" s="115"/>
      <c r="D289" s="120"/>
      <c r="E289" s="120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I289" s="115"/>
      <c r="AL289" s="115"/>
      <c r="AO289" s="115"/>
      <c r="AR289" s="115"/>
    </row>
    <row r="290" spans="3:44" s="114" customFormat="1">
      <c r="C290" s="115"/>
      <c r="D290" s="120"/>
      <c r="E290" s="120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  <c r="AB290" s="115"/>
      <c r="AC290" s="115"/>
      <c r="AD290" s="115"/>
      <c r="AE290" s="115"/>
      <c r="AF290" s="115"/>
      <c r="AI290" s="115"/>
      <c r="AL290" s="115"/>
      <c r="AO290" s="115"/>
      <c r="AR290" s="115"/>
    </row>
    <row r="291" spans="3:44" s="114" customFormat="1">
      <c r="C291" s="115"/>
      <c r="D291" s="120"/>
      <c r="E291" s="120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  <c r="AC291" s="115"/>
      <c r="AD291" s="115"/>
      <c r="AE291" s="115"/>
      <c r="AF291" s="115"/>
      <c r="AI291" s="115"/>
      <c r="AL291" s="115"/>
      <c r="AO291" s="115"/>
      <c r="AR291" s="115"/>
    </row>
    <row r="292" spans="3:44" s="114" customFormat="1">
      <c r="C292" s="115"/>
      <c r="D292" s="120"/>
      <c r="E292" s="120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  <c r="AA292" s="115"/>
      <c r="AB292" s="115"/>
      <c r="AC292" s="115"/>
      <c r="AD292" s="115"/>
      <c r="AE292" s="115"/>
      <c r="AF292" s="115"/>
      <c r="AI292" s="115"/>
      <c r="AL292" s="115"/>
      <c r="AO292" s="115"/>
      <c r="AR292" s="115"/>
    </row>
    <row r="293" spans="3:44" s="114" customFormat="1">
      <c r="C293" s="115"/>
      <c r="D293" s="120"/>
      <c r="E293" s="120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  <c r="AA293" s="115"/>
      <c r="AB293" s="115"/>
      <c r="AC293" s="115"/>
      <c r="AD293" s="115"/>
      <c r="AE293" s="115"/>
      <c r="AF293" s="115"/>
      <c r="AI293" s="115"/>
      <c r="AL293" s="115"/>
      <c r="AO293" s="115"/>
      <c r="AR293" s="115"/>
    </row>
    <row r="294" spans="3:44" s="114" customFormat="1">
      <c r="C294" s="115"/>
      <c r="D294" s="120"/>
      <c r="E294" s="120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115"/>
      <c r="AC294" s="115"/>
      <c r="AD294" s="115"/>
      <c r="AE294" s="115"/>
      <c r="AF294" s="115"/>
      <c r="AI294" s="115"/>
      <c r="AL294" s="115"/>
      <c r="AO294" s="115"/>
      <c r="AR294" s="115"/>
    </row>
    <row r="295" spans="3:44" s="114" customFormat="1">
      <c r="C295" s="115"/>
      <c r="D295" s="120"/>
      <c r="E295" s="120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  <c r="AB295" s="115"/>
      <c r="AC295" s="115"/>
      <c r="AD295" s="115"/>
      <c r="AE295" s="115"/>
      <c r="AF295" s="115"/>
      <c r="AI295" s="115"/>
      <c r="AL295" s="115"/>
      <c r="AO295" s="115"/>
      <c r="AR295" s="115"/>
    </row>
    <row r="296" spans="3:44" s="114" customFormat="1">
      <c r="C296" s="115"/>
      <c r="D296" s="120"/>
      <c r="E296" s="120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  <c r="AA296" s="115"/>
      <c r="AB296" s="115"/>
      <c r="AC296" s="115"/>
      <c r="AD296" s="115"/>
      <c r="AE296" s="115"/>
      <c r="AF296" s="115"/>
      <c r="AI296" s="115"/>
      <c r="AL296" s="115"/>
      <c r="AO296" s="115"/>
      <c r="AR296" s="115"/>
    </row>
    <row r="297" spans="3:44" s="114" customFormat="1">
      <c r="C297" s="115"/>
      <c r="D297" s="120"/>
      <c r="E297" s="120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  <c r="AA297" s="115"/>
      <c r="AB297" s="115"/>
      <c r="AC297" s="115"/>
      <c r="AD297" s="115"/>
      <c r="AE297" s="115"/>
      <c r="AF297" s="115"/>
      <c r="AI297" s="115"/>
      <c r="AL297" s="115"/>
      <c r="AO297" s="115"/>
      <c r="AR297" s="115"/>
    </row>
    <row r="298" spans="3:44" s="114" customFormat="1">
      <c r="C298" s="115"/>
      <c r="D298" s="120"/>
      <c r="E298" s="120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I298" s="115"/>
      <c r="AL298" s="115"/>
      <c r="AO298" s="115"/>
      <c r="AR298" s="115"/>
    </row>
    <row r="299" spans="3:44" s="114" customFormat="1">
      <c r="C299" s="115"/>
      <c r="D299" s="120"/>
      <c r="E299" s="120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  <c r="AB299" s="115"/>
      <c r="AC299" s="115"/>
      <c r="AD299" s="115"/>
      <c r="AE299" s="115"/>
      <c r="AF299" s="115"/>
      <c r="AI299" s="115"/>
      <c r="AL299" s="115"/>
      <c r="AO299" s="115"/>
      <c r="AR299" s="115"/>
    </row>
    <row r="300" spans="3:44" s="114" customFormat="1">
      <c r="C300" s="115"/>
      <c r="D300" s="120"/>
      <c r="E300" s="120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115"/>
      <c r="AC300" s="115"/>
      <c r="AD300" s="115"/>
      <c r="AE300" s="115"/>
      <c r="AF300" s="115"/>
      <c r="AI300" s="115"/>
      <c r="AL300" s="115"/>
      <c r="AO300" s="115"/>
      <c r="AR300" s="115"/>
    </row>
  </sheetData>
  <mergeCells count="34"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8"/>
  <sheetViews>
    <sheetView tabSelected="1" zoomScale="90" zoomScaleNormal="90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A68" sqref="A68:XFD143"/>
    </sheetView>
  </sheetViews>
  <sheetFormatPr defaultRowHeight="15.75" outlineLevelRow="1" outlineLevelCol="1"/>
  <cols>
    <col min="1" max="1" width="7.85546875" hidden="1" customWidth="1"/>
    <col min="2" max="2" width="10" hidden="1" customWidth="1"/>
    <col min="3" max="3" width="33" style="100" customWidth="1"/>
    <col min="4" max="4" width="14.7109375" style="99" customWidth="1"/>
    <col min="5" max="5" width="14.7109375" style="100" customWidth="1"/>
    <col min="6" max="6" width="12.7109375" style="100" customWidth="1" outlineLevel="1"/>
    <col min="7" max="7" width="14.7109375" style="101" customWidth="1"/>
    <col min="8" max="8" width="14.7109375" style="102" customWidth="1"/>
    <col min="9" max="9" width="12.7109375" style="103" customWidth="1" outlineLevel="1"/>
    <col min="10" max="10" width="14.7109375" style="101" customWidth="1"/>
    <col min="11" max="11" width="14.7109375" style="102" customWidth="1"/>
    <col min="12" max="12" width="12.7109375" style="103" customWidth="1" outlineLevel="1"/>
    <col min="13" max="13" width="14.7109375" style="101" customWidth="1"/>
    <col min="14" max="14" width="14.7109375" style="102" customWidth="1"/>
    <col min="15" max="15" width="12.7109375" style="103" customWidth="1" outlineLevel="1"/>
    <col min="16" max="16" width="14" style="101" customWidth="1"/>
    <col min="17" max="17" width="14.7109375" style="102" customWidth="1"/>
    <col min="18" max="18" width="12.7109375" style="103" customWidth="1" outlineLevel="1"/>
  </cols>
  <sheetData>
    <row r="1" spans="1:22" ht="26.25" customHeight="1">
      <c r="B1" s="34"/>
      <c r="C1" s="159" t="s">
        <v>192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76"/>
    </row>
    <row r="2" spans="1:22" ht="35.25" customHeight="1">
      <c r="A2" s="160"/>
      <c r="B2" s="162"/>
      <c r="C2" s="154" t="s">
        <v>25</v>
      </c>
      <c r="D2" s="157" t="s">
        <v>188</v>
      </c>
      <c r="E2" s="157"/>
      <c r="F2" s="154" t="s">
        <v>133</v>
      </c>
      <c r="G2" s="156" t="s">
        <v>184</v>
      </c>
      <c r="H2" s="156"/>
      <c r="I2" s="154" t="s">
        <v>133</v>
      </c>
      <c r="J2" s="156" t="s">
        <v>172</v>
      </c>
      <c r="K2" s="156"/>
      <c r="L2" s="154" t="s">
        <v>133</v>
      </c>
      <c r="M2" s="156" t="s">
        <v>20</v>
      </c>
      <c r="N2" s="156"/>
      <c r="O2" s="154" t="s">
        <v>133</v>
      </c>
      <c r="P2" s="156" t="s">
        <v>21</v>
      </c>
      <c r="Q2" s="156"/>
      <c r="R2" s="154" t="s">
        <v>133</v>
      </c>
      <c r="S2" s="1"/>
      <c r="T2" s="1"/>
      <c r="U2" s="1"/>
      <c r="V2" s="1"/>
    </row>
    <row r="3" spans="1:22" ht="22.5" customHeight="1">
      <c r="A3" s="161"/>
      <c r="B3" s="161"/>
      <c r="C3" s="154"/>
      <c r="D3" s="77" t="s">
        <v>187</v>
      </c>
      <c r="E3" s="44" t="s">
        <v>191</v>
      </c>
      <c r="F3" s="154"/>
      <c r="G3" s="77" t="s">
        <v>187</v>
      </c>
      <c r="H3" s="44" t="s">
        <v>191</v>
      </c>
      <c r="I3" s="154"/>
      <c r="J3" s="77" t="s">
        <v>187</v>
      </c>
      <c r="K3" s="44" t="s">
        <v>191</v>
      </c>
      <c r="L3" s="154"/>
      <c r="M3" s="77" t="s">
        <v>187</v>
      </c>
      <c r="N3" s="44" t="s">
        <v>191</v>
      </c>
      <c r="O3" s="154"/>
      <c r="P3" s="77" t="s">
        <v>187</v>
      </c>
      <c r="Q3" s="44" t="s">
        <v>191</v>
      </c>
      <c r="R3" s="154"/>
      <c r="S3" s="1"/>
      <c r="T3" s="1"/>
      <c r="U3" s="1"/>
      <c r="V3" s="1"/>
    </row>
    <row r="4" spans="1:22" s="66" customFormat="1" ht="12.75">
      <c r="A4" s="64" t="s">
        <v>31</v>
      </c>
      <c r="B4" s="64" t="s">
        <v>32</v>
      </c>
      <c r="C4" s="78" t="s">
        <v>33</v>
      </c>
      <c r="D4" s="79">
        <v>1</v>
      </c>
      <c r="E4" s="78">
        <v>2</v>
      </c>
      <c r="F4" s="78">
        <v>3</v>
      </c>
      <c r="G4" s="79">
        <v>4</v>
      </c>
      <c r="H4" s="78">
        <v>5</v>
      </c>
      <c r="I4" s="78">
        <v>6</v>
      </c>
      <c r="J4" s="79">
        <f>I4+1</f>
        <v>7</v>
      </c>
      <c r="K4" s="78">
        <v>5</v>
      </c>
      <c r="L4" s="79">
        <f t="shared" ref="L4:R4" si="0">K4+1</f>
        <v>6</v>
      </c>
      <c r="M4" s="79">
        <f t="shared" si="0"/>
        <v>7</v>
      </c>
      <c r="N4" s="78">
        <v>5</v>
      </c>
      <c r="O4" s="79">
        <f t="shared" si="0"/>
        <v>6</v>
      </c>
      <c r="P4" s="79">
        <f t="shared" si="0"/>
        <v>7</v>
      </c>
      <c r="Q4" s="78">
        <v>5</v>
      </c>
      <c r="R4" s="79">
        <f t="shared" si="0"/>
        <v>6</v>
      </c>
      <c r="S4" s="65"/>
      <c r="T4" s="65"/>
      <c r="U4" s="65"/>
      <c r="V4" s="65"/>
    </row>
    <row r="5" spans="1:22" ht="31.5" hidden="1" customHeight="1">
      <c r="A5" s="9">
        <v>1</v>
      </c>
      <c r="B5" s="13"/>
      <c r="C5" s="80" t="s">
        <v>132</v>
      </c>
      <c r="D5" s="69">
        <f>SUM(D6:D9)</f>
        <v>640.13863000000003</v>
      </c>
      <c r="E5" s="81">
        <f>SUM(E6:E9)</f>
        <v>863.42</v>
      </c>
      <c r="F5" s="82">
        <f t="shared" ref="F5:F36" si="1">IF(D5=0," ",IF(E5/D5*100&gt;200,"св.200",E5/D5))</f>
        <v>1.3488015869312557</v>
      </c>
      <c r="G5" s="69">
        <f>SUM(G6:G9)</f>
        <v>5.6726900000000011</v>
      </c>
      <c r="H5" s="81">
        <f>SUM(H6:H9)</f>
        <v>303.95000000000005</v>
      </c>
      <c r="I5" s="82" t="str">
        <f t="shared" ref="I5:I47" si="2">IF(G5=0," ",IF(H5/G5*100&gt;200,"св.200",H5/G5))</f>
        <v>св.200</v>
      </c>
      <c r="J5" s="69">
        <f>SUM(J6:J9)</f>
        <v>28.956240000000001</v>
      </c>
      <c r="K5" s="81">
        <f>SUM(K6:K9)</f>
        <v>19.39</v>
      </c>
      <c r="L5" s="82">
        <f t="shared" ref="L5:L35" si="3">IF(J5=0," ",IF(K5/J5*100&gt;200,"св.200",K5/J5))</f>
        <v>0.66963113995463497</v>
      </c>
      <c r="M5" s="69">
        <f>SUM(M6:M9)</f>
        <v>296.09947</v>
      </c>
      <c r="N5" s="81">
        <f>SUM(N6:N9)</f>
        <v>220.79000000000002</v>
      </c>
      <c r="O5" s="82">
        <f t="shared" ref="O5:O36" si="4">IF(M5=0," ",IF(N5/M5*100&gt;200,"св.200",N5/M5))</f>
        <v>0.7456615846019583</v>
      </c>
      <c r="P5" s="69">
        <f>SUM(P6:P9)</f>
        <v>309.41023000000001</v>
      </c>
      <c r="Q5" s="81">
        <f>SUM(Q6:Q9)</f>
        <v>319.29000000000002</v>
      </c>
      <c r="R5" s="82">
        <f t="shared" ref="R5:R36" si="5">IF(P5=0," ",IF(Q5/P5*100&gt;200,"св.200",Q5/P5))</f>
        <v>1.0319309739694127</v>
      </c>
      <c r="S5" s="1"/>
      <c r="T5" s="1"/>
      <c r="U5" s="1"/>
      <c r="V5" s="1"/>
    </row>
    <row r="6" spans="1:22" s="7" customFormat="1" ht="15" hidden="1" customHeight="1" outlineLevel="1">
      <c r="A6" s="8"/>
      <c r="B6" s="8">
        <v>1</v>
      </c>
      <c r="C6" s="83" t="s">
        <v>179</v>
      </c>
      <c r="D6" s="84">
        <f t="shared" ref="D6:D16" si="6">G6+J6+M6+P6</f>
        <v>377.30349000000001</v>
      </c>
      <c r="E6" s="85">
        <f t="shared" ref="E6:E9" si="7">(H6+K6+N6+Q6)</f>
        <v>587.29999999999995</v>
      </c>
      <c r="F6" s="86">
        <f t="shared" si="1"/>
        <v>1.5565718726853015</v>
      </c>
      <c r="G6" s="87">
        <v>5.1880500000000005</v>
      </c>
      <c r="H6" s="85">
        <v>303.35000000000002</v>
      </c>
      <c r="I6" s="86" t="str">
        <f t="shared" si="2"/>
        <v>св.200</v>
      </c>
      <c r="J6" s="87">
        <v>27.876240000000003</v>
      </c>
      <c r="K6" s="85">
        <v>19.39</v>
      </c>
      <c r="L6" s="86">
        <f t="shared" si="3"/>
        <v>0.69557443902047045</v>
      </c>
      <c r="M6" s="87">
        <v>234.12285</v>
      </c>
      <c r="N6" s="85">
        <v>146.52000000000001</v>
      </c>
      <c r="O6" s="86">
        <f>IF(M6=0," ",IF(N6/M6*100&gt;200,"св.200",N6/M6))</f>
        <v>0.62582528787771041</v>
      </c>
      <c r="P6" s="87">
        <v>110.11635000000001</v>
      </c>
      <c r="Q6" s="85">
        <v>118.04</v>
      </c>
      <c r="R6" s="86">
        <f t="shared" si="5"/>
        <v>1.0719570708618655</v>
      </c>
      <c r="S6" s="1"/>
      <c r="T6" s="1"/>
      <c r="U6" s="1"/>
      <c r="V6" s="1"/>
    </row>
    <row r="7" spans="1:22" s="7" customFormat="1" ht="15" hidden="1" customHeight="1" outlineLevel="1">
      <c r="A7" s="8"/>
      <c r="B7" s="8">
        <v>2</v>
      </c>
      <c r="C7" s="83" t="s">
        <v>131</v>
      </c>
      <c r="D7" s="84">
        <f t="shared" si="6"/>
        <v>35.463030000000003</v>
      </c>
      <c r="E7" s="85">
        <f t="shared" si="7"/>
        <v>35.660000000000004</v>
      </c>
      <c r="F7" s="86">
        <f t="shared" si="1"/>
        <v>1.0055542349314202</v>
      </c>
      <c r="G7" s="87"/>
      <c r="H7" s="85">
        <v>0.16</v>
      </c>
      <c r="I7" s="86" t="str">
        <f t="shared" si="2"/>
        <v xml:space="preserve"> </v>
      </c>
      <c r="J7" s="87">
        <v>1.08</v>
      </c>
      <c r="K7" s="85"/>
      <c r="L7" s="86">
        <f t="shared" si="3"/>
        <v>0</v>
      </c>
      <c r="M7" s="87">
        <v>11.670540000000001</v>
      </c>
      <c r="N7" s="85">
        <v>14.56</v>
      </c>
      <c r="O7" s="86">
        <f>IF(M7=0," ",IF(N7/M7*100&gt;200,"св.200",N7/M7))</f>
        <v>1.2475858015138974</v>
      </c>
      <c r="P7" s="87">
        <v>22.712490000000003</v>
      </c>
      <c r="Q7" s="85">
        <v>20.94</v>
      </c>
      <c r="R7" s="86">
        <f t="shared" si="5"/>
        <v>0.921959679453904</v>
      </c>
      <c r="S7" s="1"/>
      <c r="T7" s="1"/>
      <c r="U7" s="1"/>
      <c r="V7" s="1"/>
    </row>
    <row r="8" spans="1:22" s="7" customFormat="1" ht="15" hidden="1" customHeight="1" outlineLevel="1">
      <c r="A8" s="8"/>
      <c r="B8" s="8">
        <v>3</v>
      </c>
      <c r="C8" s="83" t="s">
        <v>130</v>
      </c>
      <c r="D8" s="84">
        <f t="shared" si="6"/>
        <v>147.53785999999999</v>
      </c>
      <c r="E8" s="85">
        <f t="shared" si="7"/>
        <v>142.35</v>
      </c>
      <c r="F8" s="86">
        <f t="shared" si="1"/>
        <v>0.96483709333997392</v>
      </c>
      <c r="G8" s="87">
        <v>0.27823999999999999</v>
      </c>
      <c r="H8" s="85">
        <v>0.23</v>
      </c>
      <c r="I8" s="86">
        <f t="shared" si="2"/>
        <v>0.82662449683726291</v>
      </c>
      <c r="J8" s="87"/>
      <c r="K8" s="85"/>
      <c r="L8" s="86" t="str">
        <f t="shared" si="3"/>
        <v xml:space="preserve"> </v>
      </c>
      <c r="M8" s="87">
        <v>44.633510000000001</v>
      </c>
      <c r="N8" s="85">
        <v>53.38</v>
      </c>
      <c r="O8" s="86">
        <f>IF(M8=0," ",IF(N8/M8*100&gt;200,"св.200",N8/M8))</f>
        <v>1.1959624058246821</v>
      </c>
      <c r="P8" s="87">
        <v>102.62611</v>
      </c>
      <c r="Q8" s="85">
        <v>88.74</v>
      </c>
      <c r="R8" s="86">
        <f t="shared" si="5"/>
        <v>0.86469223085626068</v>
      </c>
      <c r="S8" s="1"/>
      <c r="T8" s="1"/>
      <c r="U8" s="1"/>
      <c r="V8" s="1"/>
    </row>
    <row r="9" spans="1:22" s="7" customFormat="1" ht="15" hidden="1" customHeight="1" outlineLevel="1">
      <c r="A9" s="8"/>
      <c r="B9" s="8">
        <v>4</v>
      </c>
      <c r="C9" s="83" t="s">
        <v>129</v>
      </c>
      <c r="D9" s="84">
        <f t="shared" si="6"/>
        <v>79.834249999999997</v>
      </c>
      <c r="E9" s="85">
        <f t="shared" si="7"/>
        <v>98.11</v>
      </c>
      <c r="F9" s="86">
        <f t="shared" si="1"/>
        <v>1.228921171051272</v>
      </c>
      <c r="G9" s="87">
        <v>0.2064</v>
      </c>
      <c r="H9" s="85">
        <v>0.21</v>
      </c>
      <c r="I9" s="86">
        <f t="shared" si="2"/>
        <v>1.0174418604651163</v>
      </c>
      <c r="J9" s="87"/>
      <c r="K9" s="85"/>
      <c r="L9" s="86" t="str">
        <f t="shared" si="3"/>
        <v xml:space="preserve"> </v>
      </c>
      <c r="M9" s="87">
        <v>5.6725699999999994</v>
      </c>
      <c r="N9" s="85">
        <v>6.33</v>
      </c>
      <c r="O9" s="86">
        <f>IF(M9=0," ",IF(N9/M9*100&gt;200,"св.200",N9/M9))</f>
        <v>1.1158963221255975</v>
      </c>
      <c r="P9" s="87">
        <v>73.955280000000002</v>
      </c>
      <c r="Q9" s="85">
        <v>91.57</v>
      </c>
      <c r="R9" s="86">
        <f t="shared" si="5"/>
        <v>1.238180695144417</v>
      </c>
      <c r="S9" s="1"/>
      <c r="T9" s="1"/>
      <c r="U9" s="1"/>
      <c r="V9" s="1"/>
    </row>
    <row r="10" spans="1:22" ht="30" hidden="1" customHeight="1">
      <c r="A10" s="9">
        <v>2</v>
      </c>
      <c r="B10" s="13"/>
      <c r="C10" s="80" t="s">
        <v>128</v>
      </c>
      <c r="D10" s="69">
        <f>SUM(D11:D16)</f>
        <v>3530.3609200000001</v>
      </c>
      <c r="E10" s="81">
        <f>SUM(E11:E16)</f>
        <v>2959.3199999999997</v>
      </c>
      <c r="F10" s="82">
        <f t="shared" si="1"/>
        <v>0.83824857204684888</v>
      </c>
      <c r="G10" s="69">
        <f>SUM(G11:G16)</f>
        <v>1090.6801499999999</v>
      </c>
      <c r="H10" s="81">
        <f>SUM(H11:H16)</f>
        <v>982.51</v>
      </c>
      <c r="I10" s="82">
        <f t="shared" si="2"/>
        <v>0.90082321567876711</v>
      </c>
      <c r="J10" s="69">
        <f>SUM(J11:J16)</f>
        <v>0</v>
      </c>
      <c r="K10" s="81">
        <f>SUM(K11:K16)</f>
        <v>0</v>
      </c>
      <c r="L10" s="82" t="str">
        <f t="shared" si="3"/>
        <v xml:space="preserve"> </v>
      </c>
      <c r="M10" s="69">
        <f>SUM(M11:M16)</f>
        <v>681.44890999999996</v>
      </c>
      <c r="N10" s="81">
        <f>SUM(N11:N16)</f>
        <v>670.68000000000006</v>
      </c>
      <c r="O10" s="82">
        <f t="shared" si="4"/>
        <v>0.98419703980449558</v>
      </c>
      <c r="P10" s="69">
        <f>SUM(P11:P16)</f>
        <v>1758.2318600000001</v>
      </c>
      <c r="Q10" s="81">
        <f>SUM(Q11:Q16)</f>
        <v>1306.1299999999999</v>
      </c>
      <c r="R10" s="82">
        <f t="shared" si="5"/>
        <v>0.74286561955486341</v>
      </c>
      <c r="S10" s="1"/>
      <c r="T10" s="1"/>
      <c r="U10" s="1"/>
      <c r="V10" s="1"/>
    </row>
    <row r="11" spans="1:22" s="7" customFormat="1" ht="15.75" hidden="1" customHeight="1" outlineLevel="1">
      <c r="A11" s="8"/>
      <c r="B11" s="8">
        <v>1</v>
      </c>
      <c r="C11" s="83" t="s">
        <v>127</v>
      </c>
      <c r="D11" s="84">
        <f t="shared" si="6"/>
        <v>291.25040000000001</v>
      </c>
      <c r="E11" s="85">
        <f t="shared" ref="E11:E16" si="8">(H11+K11+N11+Q11)</f>
        <v>316.22000000000003</v>
      </c>
      <c r="F11" s="86">
        <f t="shared" si="1"/>
        <v>1.0857324144447527</v>
      </c>
      <c r="G11" s="87">
        <v>4.2327599999999999</v>
      </c>
      <c r="H11" s="85">
        <v>8.33</v>
      </c>
      <c r="I11" s="86">
        <f t="shared" si="2"/>
        <v>1.9679830654230337</v>
      </c>
      <c r="J11" s="87"/>
      <c r="K11" s="85"/>
      <c r="L11" s="86" t="str">
        <f t="shared" si="3"/>
        <v xml:space="preserve"> </v>
      </c>
      <c r="M11" s="87">
        <v>153.56667000000002</v>
      </c>
      <c r="N11" s="85">
        <v>187.21</v>
      </c>
      <c r="O11" s="86">
        <f t="shared" si="4"/>
        <v>1.2190796349233852</v>
      </c>
      <c r="P11" s="87">
        <v>133.45097000000001</v>
      </c>
      <c r="Q11" s="85">
        <v>120.68</v>
      </c>
      <c r="R11" s="86">
        <f t="shared" si="5"/>
        <v>0.90430215681459636</v>
      </c>
      <c r="S11" s="1"/>
      <c r="T11" s="1"/>
      <c r="U11" s="1"/>
      <c r="V11" s="1"/>
    </row>
    <row r="12" spans="1:22" s="7" customFormat="1" ht="15" hidden="1" customHeight="1" outlineLevel="1">
      <c r="A12" s="8"/>
      <c r="B12" s="8">
        <v>2</v>
      </c>
      <c r="C12" s="83" t="s">
        <v>126</v>
      </c>
      <c r="D12" s="84">
        <f t="shared" si="6"/>
        <v>966.79067000000009</v>
      </c>
      <c r="E12" s="85">
        <f t="shared" si="8"/>
        <v>914.81999999999994</v>
      </c>
      <c r="F12" s="86">
        <f t="shared" si="1"/>
        <v>0.94624413369649074</v>
      </c>
      <c r="G12" s="87">
        <v>643.12554</v>
      </c>
      <c r="H12" s="85">
        <v>726.77</v>
      </c>
      <c r="I12" s="86">
        <f>IF(G12=0," ",IF(H12/G12*100&gt;200,"св.200",H12/G12))</f>
        <v>1.1300593038180384</v>
      </c>
      <c r="J12" s="87"/>
      <c r="K12" s="85"/>
      <c r="L12" s="86" t="str">
        <f t="shared" si="3"/>
        <v xml:space="preserve"> </v>
      </c>
      <c r="M12" s="87">
        <v>203.57751000000002</v>
      </c>
      <c r="N12" s="85">
        <v>78.38</v>
      </c>
      <c r="O12" s="86">
        <f t="shared" si="4"/>
        <v>0.38501305964494797</v>
      </c>
      <c r="P12" s="87">
        <v>120.08762</v>
      </c>
      <c r="Q12" s="85">
        <v>109.67</v>
      </c>
      <c r="R12" s="86">
        <f t="shared" si="5"/>
        <v>0.9132498420736459</v>
      </c>
      <c r="S12" s="1"/>
      <c r="T12" s="1"/>
      <c r="U12" s="1"/>
      <c r="V12" s="1"/>
    </row>
    <row r="13" spans="1:22" s="7" customFormat="1" ht="15" hidden="1" customHeight="1" outlineLevel="1">
      <c r="A13" s="8"/>
      <c r="B13" s="8">
        <v>3</v>
      </c>
      <c r="C13" s="83" t="s">
        <v>125</v>
      </c>
      <c r="D13" s="84">
        <f t="shared" si="6"/>
        <v>1438.5527099999999</v>
      </c>
      <c r="E13" s="85">
        <f t="shared" si="8"/>
        <v>769.79</v>
      </c>
      <c r="F13" s="86">
        <f t="shared" si="1"/>
        <v>0.5351142121167044</v>
      </c>
      <c r="G13" s="87">
        <v>441.65560999999997</v>
      </c>
      <c r="H13" s="85">
        <v>243.53</v>
      </c>
      <c r="I13" s="86">
        <f t="shared" si="2"/>
        <v>0.55140248303423567</v>
      </c>
      <c r="J13" s="87"/>
      <c r="K13" s="85"/>
      <c r="L13" s="86" t="str">
        <f t="shared" si="3"/>
        <v xml:space="preserve"> </v>
      </c>
      <c r="M13" s="87">
        <v>227.09017</v>
      </c>
      <c r="N13" s="85">
        <v>279.33</v>
      </c>
      <c r="O13" s="86">
        <f t="shared" si="4"/>
        <v>1.2300400321158771</v>
      </c>
      <c r="P13" s="87">
        <v>769.80693000000008</v>
      </c>
      <c r="Q13" s="85">
        <v>246.93</v>
      </c>
      <c r="R13" s="86">
        <f t="shared" si="5"/>
        <v>0.32076874132582828</v>
      </c>
      <c r="S13" s="1"/>
      <c r="T13" s="1"/>
      <c r="U13" s="1"/>
      <c r="V13" s="1"/>
    </row>
    <row r="14" spans="1:22" s="7" customFormat="1" ht="15" hidden="1" customHeight="1" outlineLevel="1">
      <c r="A14" s="8"/>
      <c r="B14" s="8">
        <v>4</v>
      </c>
      <c r="C14" s="83" t="s">
        <v>88</v>
      </c>
      <c r="D14" s="84">
        <f t="shared" si="6"/>
        <v>266.27773000000002</v>
      </c>
      <c r="E14" s="85">
        <f t="shared" si="8"/>
        <v>310.19</v>
      </c>
      <c r="F14" s="86">
        <f t="shared" si="1"/>
        <v>1.1649115380396249</v>
      </c>
      <c r="G14" s="87">
        <v>0.87944</v>
      </c>
      <c r="H14" s="85">
        <v>0.62</v>
      </c>
      <c r="I14" s="86">
        <f t="shared" si="2"/>
        <v>0.70499408714636591</v>
      </c>
      <c r="J14" s="87"/>
      <c r="K14" s="85"/>
      <c r="L14" s="86" t="str">
        <f t="shared" si="3"/>
        <v xml:space="preserve"> </v>
      </c>
      <c r="M14" s="87">
        <v>39.753689999999999</v>
      </c>
      <c r="N14" s="85">
        <v>52.56</v>
      </c>
      <c r="O14" s="86">
        <f t="shared" si="4"/>
        <v>1.3221414163062599</v>
      </c>
      <c r="P14" s="87">
        <v>225.6446</v>
      </c>
      <c r="Q14" s="85">
        <v>257.01</v>
      </c>
      <c r="R14" s="86">
        <f t="shared" si="5"/>
        <v>1.1390035480574319</v>
      </c>
      <c r="S14" s="1"/>
      <c r="T14" s="1"/>
      <c r="U14" s="1"/>
      <c r="V14" s="1"/>
    </row>
    <row r="15" spans="1:22" s="7" customFormat="1" ht="15" hidden="1" customHeight="1" outlineLevel="1">
      <c r="A15" s="8"/>
      <c r="B15" s="8">
        <v>5</v>
      </c>
      <c r="C15" s="83" t="s">
        <v>124</v>
      </c>
      <c r="D15" s="84">
        <f t="shared" si="6"/>
        <v>181.00641000000002</v>
      </c>
      <c r="E15" s="85">
        <f t="shared" si="8"/>
        <v>136.72</v>
      </c>
      <c r="F15" s="86">
        <f t="shared" si="1"/>
        <v>0.75533236640625034</v>
      </c>
      <c r="G15" s="87">
        <v>0.27600000000000002</v>
      </c>
      <c r="H15" s="85">
        <v>0.54</v>
      </c>
      <c r="I15" s="86">
        <f t="shared" si="2"/>
        <v>1.9565217391304348</v>
      </c>
      <c r="J15" s="87"/>
      <c r="K15" s="85"/>
      <c r="L15" s="86" t="str">
        <f t="shared" si="3"/>
        <v xml:space="preserve"> </v>
      </c>
      <c r="M15" s="87">
        <v>12.40396</v>
      </c>
      <c r="N15" s="85">
        <v>12.39</v>
      </c>
      <c r="O15" s="86">
        <f t="shared" si="4"/>
        <v>0.99887455296534344</v>
      </c>
      <c r="P15" s="87">
        <v>168.32645000000002</v>
      </c>
      <c r="Q15" s="85">
        <v>123.79</v>
      </c>
      <c r="R15" s="86">
        <f t="shared" si="5"/>
        <v>0.73541621058366047</v>
      </c>
      <c r="S15" s="1"/>
      <c r="T15" s="1"/>
      <c r="U15" s="1"/>
      <c r="V15" s="1"/>
    </row>
    <row r="16" spans="1:22" s="7" customFormat="1" ht="15" hidden="1" customHeight="1" outlineLevel="1">
      <c r="A16" s="8"/>
      <c r="B16" s="8">
        <v>6</v>
      </c>
      <c r="C16" s="83" t="s">
        <v>123</v>
      </c>
      <c r="D16" s="84">
        <f t="shared" si="6"/>
        <v>386.48299999999995</v>
      </c>
      <c r="E16" s="85">
        <f t="shared" si="8"/>
        <v>511.58000000000004</v>
      </c>
      <c r="F16" s="86">
        <f t="shared" si="1"/>
        <v>1.3236804723623035</v>
      </c>
      <c r="G16" s="87">
        <v>0.51080000000000003</v>
      </c>
      <c r="H16" s="85">
        <v>2.72</v>
      </c>
      <c r="I16" s="86" t="str">
        <f t="shared" si="2"/>
        <v>св.200</v>
      </c>
      <c r="J16" s="87"/>
      <c r="K16" s="85"/>
      <c r="L16" s="86" t="str">
        <f>IF(J16=0," ",IF(K16/J16*100&gt;200,"св.200",K16/J16))</f>
        <v xml:space="preserve"> </v>
      </c>
      <c r="M16" s="87">
        <v>45.056910000000002</v>
      </c>
      <c r="N16" s="85">
        <v>60.81</v>
      </c>
      <c r="O16" s="86">
        <f t="shared" si="4"/>
        <v>1.349626505679151</v>
      </c>
      <c r="P16" s="87">
        <v>340.91528999999997</v>
      </c>
      <c r="Q16" s="85">
        <v>448.05</v>
      </c>
      <c r="R16" s="86">
        <f t="shared" si="5"/>
        <v>1.3142561015670493</v>
      </c>
      <c r="S16" s="1"/>
      <c r="T16" s="1"/>
      <c r="U16" s="1"/>
      <c r="V16" s="1"/>
    </row>
    <row r="17" spans="1:22" ht="31.5" hidden="1" customHeight="1">
      <c r="A17" s="9">
        <v>3</v>
      </c>
      <c r="B17" s="13"/>
      <c r="C17" s="80" t="s">
        <v>122</v>
      </c>
      <c r="D17" s="69">
        <f>SUM(D18:D22)</f>
        <v>3165.80438</v>
      </c>
      <c r="E17" s="81">
        <f>SUM(E18:E22)</f>
        <v>3527.28</v>
      </c>
      <c r="F17" s="82">
        <f t="shared" si="1"/>
        <v>1.1141812874742438</v>
      </c>
      <c r="G17" s="69">
        <f>SUM(G18:G22)</f>
        <v>351.37605999999994</v>
      </c>
      <c r="H17" s="81">
        <f>SUM(H18:H22)</f>
        <v>235.76</v>
      </c>
      <c r="I17" s="82">
        <f t="shared" si="2"/>
        <v>0.67096204562143491</v>
      </c>
      <c r="J17" s="69">
        <f>SUM(J18:J22)</f>
        <v>38.290500000000002</v>
      </c>
      <c r="K17" s="81">
        <f>SUM(K18:K22)</f>
        <v>2.4699999999999998</v>
      </c>
      <c r="L17" s="82">
        <f t="shared" si="3"/>
        <v>6.4506862015382402E-2</v>
      </c>
      <c r="M17" s="69">
        <f>SUM(M18:M22)</f>
        <v>834.85257000000001</v>
      </c>
      <c r="N17" s="81">
        <f>SUM(N18:N22)</f>
        <v>1347.7700000000002</v>
      </c>
      <c r="O17" s="82">
        <f t="shared" si="4"/>
        <v>1.6143808481059119</v>
      </c>
      <c r="P17" s="69">
        <f>SUM(P18:P22)</f>
        <v>1941.2852499999999</v>
      </c>
      <c r="Q17" s="81">
        <f>SUM(Q18:Q22)</f>
        <v>1941.2800000000002</v>
      </c>
      <c r="R17" s="82">
        <f t="shared" si="5"/>
        <v>0.99999729560609407</v>
      </c>
      <c r="S17" s="1"/>
      <c r="T17" s="1"/>
      <c r="U17" s="1"/>
      <c r="V17" s="1"/>
    </row>
    <row r="18" spans="1:22" s="14" customFormat="1" ht="15" hidden="1" customHeight="1" outlineLevel="1">
      <c r="A18" s="8"/>
      <c r="B18" s="12"/>
      <c r="C18" s="83" t="s">
        <v>121</v>
      </c>
      <c r="D18" s="87">
        <f t="shared" ref="D18:E22" si="9">(G18+J18+M18+P18)</f>
        <v>1034.48308</v>
      </c>
      <c r="E18" s="85">
        <f t="shared" si="9"/>
        <v>905.1400000000001</v>
      </c>
      <c r="F18" s="86">
        <f t="shared" si="1"/>
        <v>0.87496839484315214</v>
      </c>
      <c r="G18" s="87">
        <v>68.531329999999997</v>
      </c>
      <c r="H18" s="85">
        <v>78.3</v>
      </c>
      <c r="I18" s="86">
        <f t="shared" si="2"/>
        <v>1.1425431258958494</v>
      </c>
      <c r="J18" s="87">
        <v>37.651499999999999</v>
      </c>
      <c r="K18" s="85">
        <v>1.06</v>
      </c>
      <c r="L18" s="86">
        <f t="shared" si="3"/>
        <v>2.8152928834176597E-2</v>
      </c>
      <c r="M18" s="87">
        <v>365.37164000000001</v>
      </c>
      <c r="N18" s="85">
        <v>381.98</v>
      </c>
      <c r="O18" s="86">
        <f t="shared" si="4"/>
        <v>1.0454560731642992</v>
      </c>
      <c r="P18" s="87">
        <v>562.92860999999994</v>
      </c>
      <c r="Q18" s="85">
        <v>443.8</v>
      </c>
      <c r="R18" s="86">
        <f t="shared" si="5"/>
        <v>0.78837705548488657</v>
      </c>
      <c r="S18" s="15"/>
      <c r="T18" s="15"/>
      <c r="U18" s="15"/>
      <c r="V18" s="15"/>
    </row>
    <row r="19" spans="1:22" s="14" customFormat="1" ht="15" hidden="1" customHeight="1" outlineLevel="1">
      <c r="A19" s="8"/>
      <c r="B19" s="12"/>
      <c r="C19" s="83" t="s">
        <v>120</v>
      </c>
      <c r="D19" s="87">
        <f t="shared" si="9"/>
        <v>868.17592000000002</v>
      </c>
      <c r="E19" s="85">
        <f t="shared" si="9"/>
        <v>1151.8000000000002</v>
      </c>
      <c r="F19" s="86">
        <f t="shared" si="1"/>
        <v>1.3266896414265903</v>
      </c>
      <c r="G19" s="87">
        <v>275.24714</v>
      </c>
      <c r="H19" s="85">
        <v>144.9</v>
      </c>
      <c r="I19" s="86">
        <f t="shared" si="2"/>
        <v>0.52643598767275113</v>
      </c>
      <c r="J19" s="87"/>
      <c r="K19" s="85">
        <v>1.41</v>
      </c>
      <c r="L19" s="86" t="str">
        <f t="shared" si="3"/>
        <v xml:space="preserve"> </v>
      </c>
      <c r="M19" s="87">
        <v>324.70139</v>
      </c>
      <c r="N19" s="85">
        <v>688.61</v>
      </c>
      <c r="O19" s="86" t="str">
        <f t="shared" si="4"/>
        <v>св.200</v>
      </c>
      <c r="P19" s="87">
        <v>268.22739000000001</v>
      </c>
      <c r="Q19" s="85">
        <v>316.88</v>
      </c>
      <c r="R19" s="86">
        <f t="shared" si="5"/>
        <v>1.1813856892094428</v>
      </c>
      <c r="S19" s="15"/>
      <c r="T19" s="15"/>
      <c r="U19" s="15"/>
      <c r="V19" s="15"/>
    </row>
    <row r="20" spans="1:22" s="14" customFormat="1" ht="15" hidden="1" customHeight="1" outlineLevel="1">
      <c r="A20" s="8"/>
      <c r="B20" s="12"/>
      <c r="C20" s="83" t="s">
        <v>119</v>
      </c>
      <c r="D20" s="87">
        <f t="shared" si="9"/>
        <v>504.23367999999999</v>
      </c>
      <c r="E20" s="85">
        <f t="shared" si="9"/>
        <v>565.16000000000008</v>
      </c>
      <c r="F20" s="86">
        <f t="shared" si="1"/>
        <v>1.1208295328467548</v>
      </c>
      <c r="G20" s="87">
        <v>2.1712500000000001</v>
      </c>
      <c r="H20" s="85">
        <v>0.25</v>
      </c>
      <c r="I20" s="86">
        <f t="shared" si="2"/>
        <v>0.11514104778353482</v>
      </c>
      <c r="J20" s="87"/>
      <c r="K20" s="85"/>
      <c r="L20" s="86" t="str">
        <f t="shared" si="3"/>
        <v xml:space="preserve"> </v>
      </c>
      <c r="M20" s="87">
        <v>68.523250000000004</v>
      </c>
      <c r="N20" s="85">
        <v>71</v>
      </c>
      <c r="O20" s="86">
        <f t="shared" si="4"/>
        <v>1.0361446662264266</v>
      </c>
      <c r="P20" s="87">
        <v>433.53917999999999</v>
      </c>
      <c r="Q20" s="85">
        <v>493.91</v>
      </c>
      <c r="R20" s="86">
        <f t="shared" si="5"/>
        <v>1.1392511283524596</v>
      </c>
      <c r="S20" s="15"/>
      <c r="T20" s="15"/>
      <c r="U20" s="15"/>
      <c r="V20" s="15"/>
    </row>
    <row r="21" spans="1:22" s="14" customFormat="1" ht="15" hidden="1" customHeight="1" outlineLevel="1">
      <c r="A21" s="8"/>
      <c r="B21" s="12"/>
      <c r="C21" s="83" t="s">
        <v>180</v>
      </c>
      <c r="D21" s="87">
        <f t="shared" si="9"/>
        <v>445.29376999999999</v>
      </c>
      <c r="E21" s="85">
        <f t="shared" si="9"/>
        <v>439.14</v>
      </c>
      <c r="F21" s="86">
        <f t="shared" si="1"/>
        <v>0.98618042646318627</v>
      </c>
      <c r="G21" s="87">
        <v>1.86175</v>
      </c>
      <c r="H21" s="85">
        <v>7.6</v>
      </c>
      <c r="I21" s="86" t="str">
        <f t="shared" si="2"/>
        <v>св.200</v>
      </c>
      <c r="J21" s="87">
        <v>0.63900000000000001</v>
      </c>
      <c r="K21" s="85"/>
      <c r="L21" s="86">
        <f t="shared" si="3"/>
        <v>0</v>
      </c>
      <c r="M21" s="87">
        <v>7.5674599999999996</v>
      </c>
      <c r="N21" s="85">
        <v>19.39</v>
      </c>
      <c r="O21" s="86" t="str">
        <f t="shared" si="4"/>
        <v>св.200</v>
      </c>
      <c r="P21" s="87">
        <v>435.22555999999997</v>
      </c>
      <c r="Q21" s="85">
        <v>412.15</v>
      </c>
      <c r="R21" s="86">
        <f t="shared" si="5"/>
        <v>0.94698022790757053</v>
      </c>
      <c r="S21" s="15"/>
      <c r="T21" s="15"/>
      <c r="U21" s="15"/>
      <c r="V21" s="15"/>
    </row>
    <row r="22" spans="1:22" s="14" customFormat="1" ht="15" hidden="1" customHeight="1" outlineLevel="1">
      <c r="A22" s="8"/>
      <c r="B22" s="12"/>
      <c r="C22" s="83" t="s">
        <v>118</v>
      </c>
      <c r="D22" s="87">
        <f t="shared" si="9"/>
        <v>313.61793</v>
      </c>
      <c r="E22" s="85">
        <f t="shared" si="9"/>
        <v>466.04</v>
      </c>
      <c r="F22" s="86">
        <f t="shared" si="1"/>
        <v>1.4860119764198432</v>
      </c>
      <c r="G22" s="87">
        <v>3.5645899999999999</v>
      </c>
      <c r="H22" s="85">
        <v>4.71</v>
      </c>
      <c r="I22" s="86">
        <f t="shared" si="2"/>
        <v>1.3213300828426271</v>
      </c>
      <c r="J22" s="87"/>
      <c r="K22" s="85"/>
      <c r="L22" s="86" t="str">
        <f t="shared" si="3"/>
        <v xml:space="preserve"> </v>
      </c>
      <c r="M22" s="87">
        <v>68.688829999999996</v>
      </c>
      <c r="N22" s="85">
        <v>186.79</v>
      </c>
      <c r="O22" s="86" t="str">
        <f t="shared" si="4"/>
        <v>св.200</v>
      </c>
      <c r="P22" s="87">
        <v>241.36451</v>
      </c>
      <c r="Q22" s="85">
        <v>274.54000000000002</v>
      </c>
      <c r="R22" s="86">
        <f t="shared" si="5"/>
        <v>1.1374497435434896</v>
      </c>
      <c r="S22" s="15"/>
      <c r="T22" s="15"/>
      <c r="U22" s="15"/>
      <c r="V22" s="15"/>
    </row>
    <row r="23" spans="1:22" ht="30.75" hidden="1" customHeight="1">
      <c r="A23" s="9">
        <v>4</v>
      </c>
      <c r="B23" s="13"/>
      <c r="C23" s="80" t="s">
        <v>150</v>
      </c>
      <c r="D23" s="69">
        <f>SUM(D24:D28)</f>
        <v>3114.5714300000004</v>
      </c>
      <c r="E23" s="81">
        <f>SUM(E24:E28)</f>
        <v>4132.1900000000005</v>
      </c>
      <c r="F23" s="82">
        <f t="shared" si="1"/>
        <v>1.3267282812004733</v>
      </c>
      <c r="G23" s="69">
        <f>SUM(G24:G28)</f>
        <v>44.988010000000003</v>
      </c>
      <c r="H23" s="81">
        <f>SUM(H24:H28)</f>
        <v>33.56</v>
      </c>
      <c r="I23" s="82">
        <f t="shared" si="2"/>
        <v>0.7459765390823021</v>
      </c>
      <c r="J23" s="69">
        <f>SUM(J24:J28)</f>
        <v>0</v>
      </c>
      <c r="K23" s="81">
        <f>SUM(K24:K28)</f>
        <v>0</v>
      </c>
      <c r="L23" s="82" t="str">
        <f t="shared" si="3"/>
        <v xml:space="preserve"> </v>
      </c>
      <c r="M23" s="69">
        <f>SUM(M24:M28)</f>
        <v>1441.68182</v>
      </c>
      <c r="N23" s="81">
        <f>SUM(N24:N28)</f>
        <v>1785.4600000000003</v>
      </c>
      <c r="O23" s="82">
        <f t="shared" si="4"/>
        <v>1.2384563467686651</v>
      </c>
      <c r="P23" s="69">
        <f>SUM(P24:P28)</f>
        <v>1627.9016000000001</v>
      </c>
      <c r="Q23" s="81">
        <f>SUM(Q24:Q28)</f>
        <v>2313.1699999999996</v>
      </c>
      <c r="R23" s="82">
        <f t="shared" si="5"/>
        <v>1.4209519789156786</v>
      </c>
      <c r="S23" s="1"/>
      <c r="T23" s="1"/>
      <c r="U23" s="1"/>
      <c r="V23" s="1"/>
    </row>
    <row r="24" spans="1:22" s="7" customFormat="1" ht="15" hidden="1" customHeight="1" outlineLevel="1">
      <c r="A24" s="8"/>
      <c r="B24" s="12"/>
      <c r="C24" s="83" t="s">
        <v>134</v>
      </c>
      <c r="D24" s="87">
        <f t="shared" ref="D24:E28" si="10">(G24+J24+M24+P24)</f>
        <v>1647.1343600000002</v>
      </c>
      <c r="E24" s="85">
        <f t="shared" si="10"/>
        <v>2620.9700000000003</v>
      </c>
      <c r="F24" s="86">
        <f t="shared" si="1"/>
        <v>1.5912302381938046</v>
      </c>
      <c r="G24" s="87">
        <v>43.249160000000003</v>
      </c>
      <c r="H24" s="85">
        <v>30.4</v>
      </c>
      <c r="I24" s="86">
        <f t="shared" si="2"/>
        <v>0.70290382518411909</v>
      </c>
      <c r="J24" s="87"/>
      <c r="K24" s="85"/>
      <c r="L24" s="86" t="str">
        <f t="shared" si="3"/>
        <v xml:space="preserve"> </v>
      </c>
      <c r="M24" s="87">
        <v>1213.4551200000001</v>
      </c>
      <c r="N24" s="85">
        <v>1474.64</v>
      </c>
      <c r="O24" s="86">
        <f t="shared" si="4"/>
        <v>1.2152406592507516</v>
      </c>
      <c r="P24" s="87">
        <v>390.43008000000003</v>
      </c>
      <c r="Q24" s="85">
        <v>1115.93</v>
      </c>
      <c r="R24" s="86" t="str">
        <f t="shared" si="5"/>
        <v>св.200</v>
      </c>
      <c r="S24" s="1"/>
      <c r="T24" s="1"/>
      <c r="U24" s="1"/>
      <c r="V24" s="1"/>
    </row>
    <row r="25" spans="1:22" s="7" customFormat="1" ht="15" hidden="1" customHeight="1" outlineLevel="1">
      <c r="A25" s="8"/>
      <c r="B25" s="12"/>
      <c r="C25" s="83" t="s">
        <v>117</v>
      </c>
      <c r="D25" s="87">
        <f t="shared" si="10"/>
        <v>596.41840999999999</v>
      </c>
      <c r="E25" s="85">
        <f t="shared" si="10"/>
        <v>653.53</v>
      </c>
      <c r="F25" s="86">
        <f t="shared" si="1"/>
        <v>1.0957575907155515</v>
      </c>
      <c r="G25" s="87">
        <v>0.16344999999999998</v>
      </c>
      <c r="H25" s="85">
        <v>2.02</v>
      </c>
      <c r="I25" s="86" t="str">
        <f t="shared" si="2"/>
        <v>св.200</v>
      </c>
      <c r="J25" s="87"/>
      <c r="K25" s="85"/>
      <c r="L25" s="86" t="str">
        <f>IF(K25=0," ",IF(K25/J25*100&gt;200,"св.200",K25/J25))</f>
        <v xml:space="preserve"> </v>
      </c>
      <c r="M25" s="87">
        <v>73.740359999999995</v>
      </c>
      <c r="N25" s="85">
        <v>131</v>
      </c>
      <c r="O25" s="86">
        <f t="shared" si="4"/>
        <v>1.7765033965117611</v>
      </c>
      <c r="P25" s="87">
        <v>522.51459999999997</v>
      </c>
      <c r="Q25" s="85">
        <v>520.51</v>
      </c>
      <c r="R25" s="86">
        <f t="shared" si="5"/>
        <v>0.99616355217634112</v>
      </c>
      <c r="S25" s="1"/>
      <c r="T25" s="1"/>
      <c r="U25" s="1"/>
      <c r="V25" s="1"/>
    </row>
    <row r="26" spans="1:22" s="7" customFormat="1" ht="15" hidden="1" customHeight="1" outlineLevel="1">
      <c r="A26" s="8"/>
      <c r="B26" s="12"/>
      <c r="C26" s="83" t="s">
        <v>116</v>
      </c>
      <c r="D26" s="87">
        <f t="shared" si="10"/>
        <v>148.84782999999999</v>
      </c>
      <c r="E26" s="85">
        <f t="shared" si="10"/>
        <v>127.88</v>
      </c>
      <c r="F26" s="86">
        <f t="shared" si="1"/>
        <v>0.85913244418813495</v>
      </c>
      <c r="G26" s="87">
        <v>0.45014999999999999</v>
      </c>
      <c r="H26" s="85">
        <v>0.64</v>
      </c>
      <c r="I26" s="86">
        <f t="shared" si="2"/>
        <v>1.4217483061201821</v>
      </c>
      <c r="J26" s="87"/>
      <c r="K26" s="85"/>
      <c r="L26" s="86" t="str">
        <f t="shared" si="3"/>
        <v xml:space="preserve"> </v>
      </c>
      <c r="M26" s="87">
        <v>3.9760599999999999</v>
      </c>
      <c r="N26" s="85">
        <v>5.18</v>
      </c>
      <c r="O26" s="86">
        <f t="shared" si="4"/>
        <v>1.3027972414903195</v>
      </c>
      <c r="P26" s="87">
        <v>144.42161999999999</v>
      </c>
      <c r="Q26" s="85">
        <v>122.06</v>
      </c>
      <c r="R26" s="86">
        <f t="shared" si="5"/>
        <v>0.84516431819557214</v>
      </c>
      <c r="S26" s="1"/>
      <c r="T26" s="1"/>
      <c r="U26" s="1"/>
      <c r="V26" s="1"/>
    </row>
    <row r="27" spans="1:22" s="7" customFormat="1" ht="15" hidden="1" customHeight="1" outlineLevel="1">
      <c r="A27" s="8"/>
      <c r="B27" s="12"/>
      <c r="C27" s="83" t="s">
        <v>115</v>
      </c>
      <c r="D27" s="87">
        <f t="shared" si="10"/>
        <v>401.05830000000003</v>
      </c>
      <c r="E27" s="85">
        <f t="shared" si="10"/>
        <v>415.26</v>
      </c>
      <c r="F27" s="86">
        <f t="shared" si="1"/>
        <v>1.0354105625042542</v>
      </c>
      <c r="G27" s="87">
        <v>4.1049999999999996E-2</v>
      </c>
      <c r="H27" s="85">
        <v>0.11</v>
      </c>
      <c r="I27" s="86" t="str">
        <f t="shared" si="2"/>
        <v>св.200</v>
      </c>
      <c r="J27" s="87"/>
      <c r="K27" s="85"/>
      <c r="L27" s="86" t="str">
        <f t="shared" si="3"/>
        <v xml:space="preserve"> </v>
      </c>
      <c r="M27" s="87">
        <v>90.489449999999991</v>
      </c>
      <c r="N27" s="85">
        <v>100.16</v>
      </c>
      <c r="O27" s="86">
        <f t="shared" si="4"/>
        <v>1.106869364329212</v>
      </c>
      <c r="P27" s="87">
        <v>310.52780000000001</v>
      </c>
      <c r="Q27" s="85">
        <v>314.99</v>
      </c>
      <c r="R27" s="86">
        <f t="shared" si="5"/>
        <v>1.014369727927741</v>
      </c>
      <c r="S27" s="1"/>
      <c r="T27" s="1"/>
      <c r="U27" s="1"/>
      <c r="V27" s="1"/>
    </row>
    <row r="28" spans="1:22" s="7" customFormat="1" ht="15" hidden="1" customHeight="1" outlineLevel="1">
      <c r="A28" s="8"/>
      <c r="B28" s="12"/>
      <c r="C28" s="83" t="s">
        <v>114</v>
      </c>
      <c r="D28" s="87">
        <f t="shared" si="10"/>
        <v>321.11252999999999</v>
      </c>
      <c r="E28" s="85">
        <f t="shared" si="10"/>
        <v>314.55</v>
      </c>
      <c r="F28" s="86">
        <f t="shared" si="1"/>
        <v>0.97956314566734604</v>
      </c>
      <c r="G28" s="87">
        <v>1.0842000000000001</v>
      </c>
      <c r="H28" s="85">
        <v>0.39</v>
      </c>
      <c r="I28" s="86">
        <f t="shared" si="2"/>
        <v>0.35971223021582732</v>
      </c>
      <c r="J28" s="87"/>
      <c r="K28" s="85"/>
      <c r="L28" s="86" t="str">
        <f t="shared" si="3"/>
        <v xml:space="preserve"> </v>
      </c>
      <c r="M28" s="87">
        <v>60.020830000000004</v>
      </c>
      <c r="N28" s="85">
        <v>74.48</v>
      </c>
      <c r="O28" s="86">
        <f t="shared" si="4"/>
        <v>1.2409025333371764</v>
      </c>
      <c r="P28" s="87">
        <v>260.00749999999999</v>
      </c>
      <c r="Q28" s="85">
        <v>239.68</v>
      </c>
      <c r="R28" s="86">
        <f t="shared" si="5"/>
        <v>0.92181956289722422</v>
      </c>
      <c r="S28" s="1"/>
      <c r="T28" s="1"/>
      <c r="U28" s="1"/>
      <c r="V28" s="1"/>
    </row>
    <row r="29" spans="1:22" ht="29.25" hidden="1" customHeight="1">
      <c r="A29" s="9">
        <v>5</v>
      </c>
      <c r="B29" s="13"/>
      <c r="C29" s="80" t="s">
        <v>113</v>
      </c>
      <c r="D29" s="69">
        <f>SUM(D30:D40)</f>
        <v>24769.971500000003</v>
      </c>
      <c r="E29" s="81">
        <f>SUM(E30:E40)</f>
        <v>22234.058400000002</v>
      </c>
      <c r="F29" s="81">
        <f t="shared" ref="F29:I29" si="11">SUM(F30:F40)</f>
        <v>10.98667289489012</v>
      </c>
      <c r="G29" s="69">
        <f t="shared" ref="G29" si="12">SUM(G30:G40)</f>
        <v>323.49614000000003</v>
      </c>
      <c r="H29" s="81">
        <f t="shared" si="11"/>
        <v>354.69</v>
      </c>
      <c r="I29" s="81">
        <f t="shared" si="11"/>
        <v>4.8322497618146851</v>
      </c>
      <c r="J29" s="69">
        <f t="shared" ref="J29:K29" si="13">SUM(J30:J40)</f>
        <v>7.1626300000000001</v>
      </c>
      <c r="K29" s="81">
        <f t="shared" si="13"/>
        <v>0.69840000000000002</v>
      </c>
      <c r="L29" s="82">
        <f t="shared" si="3"/>
        <v>9.7506083659214565E-2</v>
      </c>
      <c r="M29" s="69">
        <f t="shared" ref="M29:N29" si="14">SUM(M30:M40)</f>
        <v>3937.7383599999998</v>
      </c>
      <c r="N29" s="81">
        <f t="shared" si="14"/>
        <v>4019.02</v>
      </c>
      <c r="O29" s="82">
        <f t="shared" si="4"/>
        <v>1.020641706626745</v>
      </c>
      <c r="P29" s="69">
        <f t="shared" ref="P29:Q29" si="15">SUM(P30:P40)</f>
        <v>20501.574369999998</v>
      </c>
      <c r="Q29" s="81">
        <f t="shared" si="15"/>
        <v>17859.649999999998</v>
      </c>
      <c r="R29" s="82">
        <f t="shared" si="5"/>
        <v>0.87113553708997415</v>
      </c>
      <c r="S29" s="1"/>
      <c r="T29" s="1"/>
      <c r="U29" s="1"/>
      <c r="V29" s="1"/>
    </row>
    <row r="30" spans="1:22" s="7" customFormat="1" ht="15" hidden="1" customHeight="1" outlineLevel="1">
      <c r="A30" s="8"/>
      <c r="B30" s="12"/>
      <c r="C30" s="83" t="s">
        <v>112</v>
      </c>
      <c r="D30" s="87">
        <f t="shared" ref="D30:E40" si="16">(G30+J30+M30+P30)</f>
        <v>806.1877300000001</v>
      </c>
      <c r="E30" s="85">
        <f t="shared" si="16"/>
        <v>984.81000000000006</v>
      </c>
      <c r="F30" s="86">
        <f t="shared" si="1"/>
        <v>1.2215641138572029</v>
      </c>
      <c r="G30" s="87">
        <v>4.4522299999999992</v>
      </c>
      <c r="H30" s="85">
        <v>6.45</v>
      </c>
      <c r="I30" s="86">
        <f t="shared" si="2"/>
        <v>1.448712218371468</v>
      </c>
      <c r="J30" s="87"/>
      <c r="K30" s="85"/>
      <c r="L30" s="86" t="str">
        <f t="shared" si="3"/>
        <v xml:space="preserve"> </v>
      </c>
      <c r="M30" s="87">
        <v>160.55563000000001</v>
      </c>
      <c r="N30" s="85">
        <v>150.4</v>
      </c>
      <c r="O30" s="86">
        <f t="shared" si="4"/>
        <v>0.93674697050486488</v>
      </c>
      <c r="P30" s="87">
        <v>641.17987000000005</v>
      </c>
      <c r="Q30" s="85">
        <v>827.96</v>
      </c>
      <c r="R30" s="86">
        <f t="shared" si="5"/>
        <v>1.291306915171869</v>
      </c>
      <c r="S30" s="1"/>
      <c r="T30" s="1"/>
      <c r="U30" s="1"/>
      <c r="V30" s="1"/>
    </row>
    <row r="31" spans="1:22" s="7" customFormat="1" ht="15" hidden="1" customHeight="1" outlineLevel="1">
      <c r="A31" s="8"/>
      <c r="B31" s="12"/>
      <c r="C31" s="83" t="s">
        <v>111</v>
      </c>
      <c r="D31" s="87">
        <f t="shared" si="16"/>
        <v>5645.8172999999997</v>
      </c>
      <c r="E31" s="85">
        <f t="shared" si="16"/>
        <v>2268.5300000000002</v>
      </c>
      <c r="F31" s="86">
        <f t="shared" si="1"/>
        <v>0.40180719273363669</v>
      </c>
      <c r="G31" s="87">
        <v>15.770809999999999</v>
      </c>
      <c r="H31" s="85">
        <v>8.3800000000000008</v>
      </c>
      <c r="I31" s="86">
        <f t="shared" si="2"/>
        <v>0.53136142024410926</v>
      </c>
      <c r="J31" s="87"/>
      <c r="K31" s="85"/>
      <c r="L31" s="86" t="str">
        <f t="shared" si="3"/>
        <v xml:space="preserve"> </v>
      </c>
      <c r="M31" s="87">
        <v>185.05891</v>
      </c>
      <c r="N31" s="85">
        <v>187.79</v>
      </c>
      <c r="O31" s="86">
        <f t="shared" si="4"/>
        <v>1.0147579492389747</v>
      </c>
      <c r="P31" s="87">
        <v>5444.98758</v>
      </c>
      <c r="Q31" s="85">
        <v>2072.36</v>
      </c>
      <c r="R31" s="86">
        <f t="shared" si="5"/>
        <v>0.38059958256139864</v>
      </c>
      <c r="S31" s="1"/>
      <c r="T31" s="1"/>
      <c r="U31" s="1"/>
      <c r="V31" s="1"/>
    </row>
    <row r="32" spans="1:22" s="7" customFormat="1" ht="15" hidden="1" customHeight="1" outlineLevel="1">
      <c r="A32" s="8"/>
      <c r="B32" s="12"/>
      <c r="C32" s="83" t="s">
        <v>110</v>
      </c>
      <c r="D32" s="87">
        <f t="shared" si="16"/>
        <v>931.15431000000001</v>
      </c>
      <c r="E32" s="85">
        <f t="shared" si="16"/>
        <v>915.1099999999999</v>
      </c>
      <c r="F32" s="86">
        <f t="shared" si="1"/>
        <v>0.982769440223071</v>
      </c>
      <c r="G32" s="87">
        <v>63.200690000000002</v>
      </c>
      <c r="H32" s="85">
        <v>30.82</v>
      </c>
      <c r="I32" s="86">
        <f t="shared" si="2"/>
        <v>0.48765290378949977</v>
      </c>
      <c r="J32" s="87"/>
      <c r="K32" s="85"/>
      <c r="L32" s="86" t="str">
        <f t="shared" si="3"/>
        <v xml:space="preserve"> </v>
      </c>
      <c r="M32" s="87">
        <v>225.74132999999998</v>
      </c>
      <c r="N32" s="85">
        <v>252.01</v>
      </c>
      <c r="O32" s="86">
        <f t="shared" si="4"/>
        <v>1.11636624095375</v>
      </c>
      <c r="P32" s="87">
        <v>642.21229000000005</v>
      </c>
      <c r="Q32" s="85">
        <v>632.28</v>
      </c>
      <c r="R32" s="86">
        <f t="shared" si="5"/>
        <v>0.98453425735592803</v>
      </c>
      <c r="S32" s="1"/>
      <c r="T32" s="1"/>
      <c r="U32" s="1"/>
      <c r="V32" s="1"/>
    </row>
    <row r="33" spans="1:22" s="7" customFormat="1" ht="15" hidden="1" customHeight="1" outlineLevel="1">
      <c r="A33" s="8"/>
      <c r="B33" s="12"/>
      <c r="C33" s="83" t="s">
        <v>109</v>
      </c>
      <c r="D33" s="87">
        <f t="shared" si="16"/>
        <v>1542.93578</v>
      </c>
      <c r="E33" s="85">
        <f t="shared" si="16"/>
        <v>1558.8700000000001</v>
      </c>
      <c r="F33" s="86">
        <f t="shared" si="1"/>
        <v>1.0103272088226511</v>
      </c>
      <c r="G33" s="87">
        <v>5.4405799999999997</v>
      </c>
      <c r="H33" s="85">
        <v>15.05</v>
      </c>
      <c r="I33" s="86" t="str">
        <f t="shared" si="2"/>
        <v>св.200</v>
      </c>
      <c r="J33" s="87"/>
      <c r="K33" s="85"/>
      <c r="L33" s="86" t="str">
        <f>IF(J33=0," ",IF(K33/J33*100&gt;200,"св.200",K33/J33))</f>
        <v xml:space="preserve"> </v>
      </c>
      <c r="M33" s="87">
        <v>464.08249000000001</v>
      </c>
      <c r="N33" s="85">
        <v>403.37</v>
      </c>
      <c r="O33" s="86">
        <f t="shared" si="4"/>
        <v>0.86917737404830764</v>
      </c>
      <c r="P33" s="87">
        <v>1073.4127100000001</v>
      </c>
      <c r="Q33" s="85">
        <v>1140.45</v>
      </c>
      <c r="R33" s="86">
        <f t="shared" si="5"/>
        <v>1.0624524839099398</v>
      </c>
      <c r="S33" s="1"/>
      <c r="T33" s="1"/>
      <c r="U33" s="1"/>
      <c r="V33" s="1"/>
    </row>
    <row r="34" spans="1:22" s="7" customFormat="1" ht="15" hidden="1" customHeight="1" outlineLevel="1">
      <c r="A34" s="8"/>
      <c r="B34" s="12"/>
      <c r="C34" s="83" t="s">
        <v>108</v>
      </c>
      <c r="D34" s="87">
        <f t="shared" si="16"/>
        <v>6589.7752500000006</v>
      </c>
      <c r="E34" s="85">
        <f t="shared" si="16"/>
        <v>5627.67</v>
      </c>
      <c r="F34" s="86">
        <f t="shared" si="1"/>
        <v>0.85400029386434684</v>
      </c>
      <c r="G34" s="87">
        <v>18.631160000000001</v>
      </c>
      <c r="H34" s="85">
        <v>37.72</v>
      </c>
      <c r="I34" s="86" t="str">
        <f t="shared" si="2"/>
        <v>св.200</v>
      </c>
      <c r="J34" s="87">
        <v>2.1783000000000001</v>
      </c>
      <c r="K34" s="85"/>
      <c r="L34" s="86">
        <f t="shared" si="3"/>
        <v>0</v>
      </c>
      <c r="M34" s="87">
        <v>973.62130000000002</v>
      </c>
      <c r="N34" s="85">
        <v>952.29</v>
      </c>
      <c r="O34" s="86">
        <f t="shared" si="4"/>
        <v>0.9780907628047989</v>
      </c>
      <c r="P34" s="87">
        <v>5595.3444900000004</v>
      </c>
      <c r="Q34" s="85">
        <v>4637.66</v>
      </c>
      <c r="R34" s="86">
        <f t="shared" si="5"/>
        <v>0.82884262234227501</v>
      </c>
      <c r="S34" s="1"/>
      <c r="T34" s="1"/>
      <c r="U34" s="1"/>
      <c r="V34" s="1"/>
    </row>
    <row r="35" spans="1:22" s="7" customFormat="1" ht="15" hidden="1" customHeight="1" outlineLevel="1">
      <c r="A35" s="8"/>
      <c r="B35" s="12"/>
      <c r="C35" s="83" t="s">
        <v>107</v>
      </c>
      <c r="D35" s="87">
        <f t="shared" si="16"/>
        <v>1936.41284</v>
      </c>
      <c r="E35" s="85">
        <f t="shared" si="16"/>
        <v>2344.8584000000001</v>
      </c>
      <c r="F35" s="86">
        <f t="shared" si="1"/>
        <v>1.2109289669861929</v>
      </c>
      <c r="G35" s="87">
        <v>5.8990600000000004</v>
      </c>
      <c r="H35" s="85">
        <v>12.72</v>
      </c>
      <c r="I35" s="86" t="str">
        <f t="shared" si="2"/>
        <v>св.200</v>
      </c>
      <c r="J35" s="87">
        <v>3.6688299999999998</v>
      </c>
      <c r="K35" s="85">
        <v>0.69840000000000002</v>
      </c>
      <c r="L35" s="86">
        <f t="shared" si="3"/>
        <v>0.19036041462809672</v>
      </c>
      <c r="M35" s="87">
        <v>177.12529999999998</v>
      </c>
      <c r="N35" s="85">
        <v>194.33</v>
      </c>
      <c r="O35" s="86">
        <f t="shared" si="4"/>
        <v>1.0971329335786588</v>
      </c>
      <c r="P35" s="87">
        <v>1749.71965</v>
      </c>
      <c r="Q35" s="85">
        <v>2137.11</v>
      </c>
      <c r="R35" s="86">
        <f t="shared" si="5"/>
        <v>1.221401382787237</v>
      </c>
      <c r="S35" s="1"/>
      <c r="T35" s="1"/>
      <c r="U35" s="1"/>
      <c r="V35" s="1"/>
    </row>
    <row r="36" spans="1:22" s="7" customFormat="1" ht="15" hidden="1" customHeight="1" outlineLevel="1">
      <c r="A36" s="8"/>
      <c r="B36" s="12"/>
      <c r="C36" s="83" t="s">
        <v>106</v>
      </c>
      <c r="D36" s="87">
        <f t="shared" si="16"/>
        <v>4902.7975100000003</v>
      </c>
      <c r="E36" s="85">
        <f t="shared" si="16"/>
        <v>6139.54</v>
      </c>
      <c r="F36" s="86">
        <f t="shared" si="1"/>
        <v>1.2522524104814599</v>
      </c>
      <c r="G36" s="87">
        <v>188.65604000000002</v>
      </c>
      <c r="H36" s="85">
        <v>198.11</v>
      </c>
      <c r="I36" s="86">
        <f t="shared" si="2"/>
        <v>1.050112151193251</v>
      </c>
      <c r="J36" s="87"/>
      <c r="K36" s="85"/>
      <c r="L36" s="86"/>
      <c r="M36" s="87">
        <v>1149.85493</v>
      </c>
      <c r="N36" s="85">
        <v>1300.55</v>
      </c>
      <c r="O36" s="86">
        <f t="shared" si="4"/>
        <v>1.1310557236989887</v>
      </c>
      <c r="P36" s="87">
        <v>3564.2865400000001</v>
      </c>
      <c r="Q36" s="85">
        <v>4640.88</v>
      </c>
      <c r="R36" s="86">
        <f t="shared" si="5"/>
        <v>1.3020501993647233</v>
      </c>
      <c r="S36" s="1"/>
      <c r="T36" s="1"/>
      <c r="U36" s="1"/>
      <c r="V36" s="1"/>
    </row>
    <row r="37" spans="1:22" s="7" customFormat="1" ht="15" hidden="1" customHeight="1" outlineLevel="1">
      <c r="A37" s="8"/>
      <c r="B37" s="12"/>
      <c r="C37" s="83" t="s">
        <v>105</v>
      </c>
      <c r="D37" s="87">
        <f t="shared" si="16"/>
        <v>248.13308000000001</v>
      </c>
      <c r="E37" s="85">
        <f t="shared" si="16"/>
        <v>254.04000000000002</v>
      </c>
      <c r="F37" s="86">
        <f t="shared" ref="F37:F62" si="17">IF(D37=0," ",IF(E37/D37*100&gt;200,"св.200",E37/D37))</f>
        <v>1.0238054514940129</v>
      </c>
      <c r="G37" s="87">
        <v>2.7383299999999999</v>
      </c>
      <c r="H37" s="85">
        <v>1.74</v>
      </c>
      <c r="I37" s="86">
        <f t="shared" si="2"/>
        <v>0.63542378018719436</v>
      </c>
      <c r="J37" s="87"/>
      <c r="K37" s="85"/>
      <c r="L37" s="86" t="str">
        <f t="shared" ref="L37:L65" si="18">IF(J37=0," ",IF(K37/J37*100&gt;200,"св.200",K37/J37))</f>
        <v xml:space="preserve"> </v>
      </c>
      <c r="M37" s="87">
        <v>40.546810000000001</v>
      </c>
      <c r="N37" s="85">
        <v>36.840000000000003</v>
      </c>
      <c r="O37" s="86">
        <f t="shared" ref="O37:O67" si="19">IF(M37=0," ",IF(N37/M37*100&gt;200,"св.200",N37/M37))</f>
        <v>0.9085794912102827</v>
      </c>
      <c r="P37" s="87">
        <v>204.84793999999999</v>
      </c>
      <c r="Q37" s="85">
        <v>215.46</v>
      </c>
      <c r="R37" s="86">
        <f t="shared" ref="R37:R62" si="20">IF(P37=0," ",IF(Q37/P37*100&gt;200,"св.200",Q37/P37))</f>
        <v>1.0518045726991445</v>
      </c>
      <c r="S37" s="1"/>
      <c r="T37" s="1"/>
      <c r="U37" s="1"/>
      <c r="V37" s="1"/>
    </row>
    <row r="38" spans="1:22" s="7" customFormat="1" ht="15" hidden="1" customHeight="1" outlineLevel="1">
      <c r="A38" s="8"/>
      <c r="B38" s="12"/>
      <c r="C38" s="83" t="s">
        <v>104</v>
      </c>
      <c r="D38" s="87">
        <f t="shared" si="16"/>
        <v>867.34591999999998</v>
      </c>
      <c r="E38" s="85">
        <f t="shared" si="16"/>
        <v>708.93000000000006</v>
      </c>
      <c r="F38" s="86">
        <f t="shared" si="17"/>
        <v>0.81735554829150525</v>
      </c>
      <c r="G38" s="87">
        <v>4.8813999999999993</v>
      </c>
      <c r="H38" s="85">
        <v>19.95</v>
      </c>
      <c r="I38" s="86" t="str">
        <f t="shared" si="2"/>
        <v>св.200</v>
      </c>
      <c r="J38" s="87"/>
      <c r="K38" s="85"/>
      <c r="L38" s="86" t="str">
        <f t="shared" si="18"/>
        <v xml:space="preserve"> </v>
      </c>
      <c r="M38" s="87">
        <v>266.55134000000004</v>
      </c>
      <c r="N38" s="85">
        <v>261</v>
      </c>
      <c r="O38" s="86">
        <f t="shared" si="19"/>
        <v>0.97917346804559291</v>
      </c>
      <c r="P38" s="87">
        <v>595.91318000000001</v>
      </c>
      <c r="Q38" s="85">
        <v>427.98</v>
      </c>
      <c r="R38" s="86">
        <f t="shared" si="20"/>
        <v>0.71819186815099478</v>
      </c>
      <c r="S38" s="1"/>
      <c r="T38" s="1"/>
      <c r="U38" s="1"/>
      <c r="V38" s="1"/>
    </row>
    <row r="39" spans="1:22" s="7" customFormat="1" ht="15" hidden="1" customHeight="1" outlineLevel="1">
      <c r="A39" s="8"/>
      <c r="B39" s="12"/>
      <c r="C39" s="83" t="s">
        <v>103</v>
      </c>
      <c r="D39" s="87">
        <f t="shared" si="16"/>
        <v>499.14945</v>
      </c>
      <c r="E39" s="85">
        <f t="shared" si="16"/>
        <v>560.91</v>
      </c>
      <c r="F39" s="86">
        <f t="shared" si="17"/>
        <v>1.1237315797903813</v>
      </c>
      <c r="G39" s="87">
        <v>1.48393</v>
      </c>
      <c r="H39" s="85">
        <v>15.37</v>
      </c>
      <c r="I39" s="86" t="str">
        <f t="shared" si="2"/>
        <v>св.200</v>
      </c>
      <c r="J39" s="87"/>
      <c r="K39" s="85"/>
      <c r="L39" s="86" t="str">
        <f t="shared" si="18"/>
        <v xml:space="preserve"> </v>
      </c>
      <c r="M39" s="87">
        <v>112.65863</v>
      </c>
      <c r="N39" s="85">
        <v>160.85</v>
      </c>
      <c r="O39" s="86">
        <f t="shared" si="19"/>
        <v>1.4277645662831155</v>
      </c>
      <c r="P39" s="87">
        <v>385.00689</v>
      </c>
      <c r="Q39" s="85">
        <v>384.69</v>
      </c>
      <c r="R39" s="86">
        <f t="shared" si="20"/>
        <v>0.99917692382076595</v>
      </c>
      <c r="S39" s="1"/>
      <c r="T39" s="1"/>
      <c r="U39" s="1"/>
      <c r="V39" s="1"/>
    </row>
    <row r="40" spans="1:22" s="7" customFormat="1" ht="15" hidden="1" customHeight="1" outlineLevel="1">
      <c r="A40" s="8"/>
      <c r="B40" s="12"/>
      <c r="C40" s="83" t="s">
        <v>102</v>
      </c>
      <c r="D40" s="87">
        <f t="shared" si="16"/>
        <v>800.26233000000002</v>
      </c>
      <c r="E40" s="85">
        <f t="shared" si="16"/>
        <v>870.79000000000008</v>
      </c>
      <c r="F40" s="86">
        <f t="shared" si="17"/>
        <v>1.0881306883456578</v>
      </c>
      <c r="G40" s="87">
        <v>12.34191</v>
      </c>
      <c r="H40" s="85">
        <v>8.3800000000000008</v>
      </c>
      <c r="I40" s="86">
        <f t="shared" si="2"/>
        <v>0.67898728802916242</v>
      </c>
      <c r="J40" s="87">
        <v>1.3154999999999999</v>
      </c>
      <c r="K40" s="85"/>
      <c r="L40" s="86">
        <f t="shared" si="18"/>
        <v>0</v>
      </c>
      <c r="M40" s="87">
        <v>181.94168999999999</v>
      </c>
      <c r="N40" s="85">
        <v>119.59</v>
      </c>
      <c r="O40" s="86">
        <f t="shared" si="19"/>
        <v>0.65729850041516047</v>
      </c>
      <c r="P40" s="87">
        <v>604.66323</v>
      </c>
      <c r="Q40" s="85">
        <v>742.82</v>
      </c>
      <c r="R40" s="86">
        <f t="shared" si="20"/>
        <v>1.2284854827372256</v>
      </c>
      <c r="S40" s="1"/>
      <c r="T40" s="1"/>
      <c r="U40" s="1"/>
      <c r="V40" s="1"/>
    </row>
    <row r="41" spans="1:22" ht="30.75" hidden="1" customHeight="1">
      <c r="A41" s="9">
        <v>6</v>
      </c>
      <c r="B41" s="13"/>
      <c r="C41" s="80" t="s">
        <v>101</v>
      </c>
      <c r="D41" s="69">
        <f>SUM(D42:D46)</f>
        <v>1646.54773</v>
      </c>
      <c r="E41" s="81">
        <f>SUM(E42:E46)</f>
        <v>2473.1437000000005</v>
      </c>
      <c r="F41" s="82">
        <f t="shared" si="17"/>
        <v>1.5020176184021101</v>
      </c>
      <c r="G41" s="69">
        <f>SUM(G42:G46)</f>
        <v>129.20308</v>
      </c>
      <c r="H41" s="81">
        <f>SUM(H42:H46)</f>
        <v>228.17370000000003</v>
      </c>
      <c r="I41" s="82">
        <f t="shared" si="2"/>
        <v>1.7660082097114096</v>
      </c>
      <c r="J41" s="69">
        <f>SUM(J42:J46)</f>
        <v>0.06</v>
      </c>
      <c r="K41" s="81">
        <f>SUM(K42:K46)</f>
        <v>107.95</v>
      </c>
      <c r="L41" s="82" t="str">
        <f t="shared" si="18"/>
        <v>св.200</v>
      </c>
      <c r="M41" s="69">
        <f>SUM(M42:M46)</f>
        <v>376.05778000000004</v>
      </c>
      <c r="N41" s="81">
        <f>SUM(N42:N46)</f>
        <v>418.57</v>
      </c>
      <c r="O41" s="82">
        <f t="shared" si="19"/>
        <v>1.1130470429304773</v>
      </c>
      <c r="P41" s="69">
        <f>SUM(P42:P46)</f>
        <v>1141.22687</v>
      </c>
      <c r="Q41" s="81">
        <f>SUM(Q42:Q46)</f>
        <v>1718.45</v>
      </c>
      <c r="R41" s="82">
        <f t="shared" si="20"/>
        <v>1.5057917449840628</v>
      </c>
      <c r="S41" s="1"/>
      <c r="T41" s="1"/>
      <c r="U41" s="1"/>
      <c r="V41" s="1"/>
    </row>
    <row r="42" spans="1:22" s="7" customFormat="1" ht="15" hidden="1" customHeight="1" outlineLevel="1">
      <c r="A42" s="8"/>
      <c r="B42" s="12"/>
      <c r="C42" s="83" t="s">
        <v>100</v>
      </c>
      <c r="D42" s="87">
        <f t="shared" ref="D42:E45" si="21">(G42+J42+M42+P42)</f>
        <v>724.57662000000005</v>
      </c>
      <c r="E42" s="85">
        <f t="shared" si="21"/>
        <v>877.91</v>
      </c>
      <c r="F42" s="86">
        <f t="shared" si="17"/>
        <v>1.211617896255057</v>
      </c>
      <c r="G42" s="87">
        <v>123.90433</v>
      </c>
      <c r="H42" s="85">
        <v>176.3</v>
      </c>
      <c r="I42" s="86">
        <f t="shared" si="2"/>
        <v>1.422871985184053</v>
      </c>
      <c r="J42" s="87">
        <v>0.06</v>
      </c>
      <c r="K42" s="85">
        <v>6.52</v>
      </c>
      <c r="L42" s="86" t="str">
        <f>IF(K42=0," ",IF(K42/J42*100&gt;200,"св.200",K42/J42))</f>
        <v>св.200</v>
      </c>
      <c r="M42" s="87">
        <v>224.84073999999998</v>
      </c>
      <c r="N42" s="85">
        <v>272.7</v>
      </c>
      <c r="O42" s="86">
        <f t="shared" si="19"/>
        <v>1.2128584881903519</v>
      </c>
      <c r="P42" s="87">
        <v>375.77154999999999</v>
      </c>
      <c r="Q42" s="85">
        <v>422.39</v>
      </c>
      <c r="R42" s="86">
        <f t="shared" si="20"/>
        <v>1.1240606160844269</v>
      </c>
      <c r="S42" s="1"/>
      <c r="T42" s="1"/>
      <c r="U42" s="1"/>
      <c r="V42" s="1"/>
    </row>
    <row r="43" spans="1:22" s="7" customFormat="1" ht="15" hidden="1" customHeight="1" outlineLevel="1">
      <c r="A43" s="8"/>
      <c r="B43" s="12"/>
      <c r="C43" s="83" t="s">
        <v>99</v>
      </c>
      <c r="D43" s="87">
        <f t="shared" si="21"/>
        <v>276.05939999999998</v>
      </c>
      <c r="E43" s="85">
        <f t="shared" si="21"/>
        <v>730.47</v>
      </c>
      <c r="F43" s="86" t="str">
        <f t="shared" si="17"/>
        <v>св.200</v>
      </c>
      <c r="G43" s="87">
        <v>4.4523999999999999</v>
      </c>
      <c r="H43" s="85">
        <v>48.35</v>
      </c>
      <c r="I43" s="86" t="str">
        <f t="shared" si="2"/>
        <v>св.200</v>
      </c>
      <c r="J43" s="87"/>
      <c r="K43" s="85">
        <v>101.4</v>
      </c>
      <c r="L43" s="86" t="str">
        <f t="shared" si="18"/>
        <v xml:space="preserve"> </v>
      </c>
      <c r="M43" s="87">
        <v>23.316040000000001</v>
      </c>
      <c r="N43" s="85">
        <v>28.64</v>
      </c>
      <c r="O43" s="86">
        <f t="shared" si="19"/>
        <v>1.2283389460645975</v>
      </c>
      <c r="P43" s="87">
        <v>248.29095999999998</v>
      </c>
      <c r="Q43" s="85">
        <v>552.08000000000004</v>
      </c>
      <c r="R43" s="86" t="str">
        <f t="shared" si="20"/>
        <v>св.200</v>
      </c>
      <c r="S43" s="1"/>
      <c r="T43" s="1"/>
      <c r="U43" s="1"/>
      <c r="V43" s="1"/>
    </row>
    <row r="44" spans="1:22" s="7" customFormat="1" ht="15" hidden="1" customHeight="1" outlineLevel="1">
      <c r="A44" s="8"/>
      <c r="B44" s="12"/>
      <c r="C44" s="83" t="s">
        <v>98</v>
      </c>
      <c r="D44" s="87">
        <f t="shared" si="21"/>
        <v>176.58644000000004</v>
      </c>
      <c r="E44" s="85">
        <f t="shared" si="21"/>
        <v>231.99369999999999</v>
      </c>
      <c r="F44" s="86">
        <f t="shared" si="17"/>
        <v>1.3137684864137922</v>
      </c>
      <c r="G44" s="87">
        <v>1.3699999999999999E-2</v>
      </c>
      <c r="H44" s="85">
        <v>1.3699999999999999E-2</v>
      </c>
      <c r="I44" s="86">
        <f t="shared" si="2"/>
        <v>1</v>
      </c>
      <c r="J44" s="87"/>
      <c r="K44" s="85"/>
      <c r="L44" s="86" t="str">
        <f t="shared" si="18"/>
        <v xml:space="preserve"> </v>
      </c>
      <c r="M44" s="87">
        <v>24.25882</v>
      </c>
      <c r="N44" s="85">
        <v>32.799999999999997</v>
      </c>
      <c r="O44" s="86">
        <f t="shared" si="19"/>
        <v>1.3520855507398957</v>
      </c>
      <c r="P44" s="87">
        <v>152.31392000000002</v>
      </c>
      <c r="Q44" s="85">
        <v>199.18</v>
      </c>
      <c r="R44" s="86">
        <f t="shared" si="20"/>
        <v>1.3076940045926202</v>
      </c>
      <c r="S44" s="1"/>
      <c r="T44" s="1"/>
      <c r="U44" s="1"/>
      <c r="V44" s="1"/>
    </row>
    <row r="45" spans="1:22" s="7" customFormat="1" ht="15" hidden="1" customHeight="1" outlineLevel="1">
      <c r="A45" s="8"/>
      <c r="B45" s="12"/>
      <c r="C45" s="83" t="s">
        <v>97</v>
      </c>
      <c r="D45" s="87">
        <f t="shared" si="21"/>
        <v>176.66586000000001</v>
      </c>
      <c r="E45" s="85">
        <f t="shared" si="21"/>
        <v>270.03000000000003</v>
      </c>
      <c r="F45" s="86">
        <f t="shared" si="17"/>
        <v>1.5284786772045262</v>
      </c>
      <c r="G45" s="87">
        <v>0.81635000000000002</v>
      </c>
      <c r="H45" s="85">
        <v>3.49</v>
      </c>
      <c r="I45" s="86" t="str">
        <f t="shared" si="2"/>
        <v>св.200</v>
      </c>
      <c r="J45" s="87"/>
      <c r="K45" s="85"/>
      <c r="L45" s="86" t="str">
        <f t="shared" si="18"/>
        <v xml:space="preserve"> </v>
      </c>
      <c r="M45" s="87">
        <v>44.021850000000001</v>
      </c>
      <c r="N45" s="85">
        <v>47.99</v>
      </c>
      <c r="O45" s="86">
        <f t="shared" si="19"/>
        <v>1.090140464337596</v>
      </c>
      <c r="P45" s="87">
        <v>131.82766000000001</v>
      </c>
      <c r="Q45" s="85">
        <v>218.55</v>
      </c>
      <c r="R45" s="86">
        <f t="shared" si="20"/>
        <v>1.6578463123748082</v>
      </c>
      <c r="S45" s="1"/>
      <c r="T45" s="1"/>
      <c r="U45" s="1"/>
      <c r="V45" s="1"/>
    </row>
    <row r="46" spans="1:22" s="7" customFormat="1" ht="15" hidden="1" customHeight="1" outlineLevel="1">
      <c r="A46" s="8"/>
      <c r="B46" s="12"/>
      <c r="C46" s="83" t="s">
        <v>181</v>
      </c>
      <c r="D46" s="87">
        <f>(G46+J46+M46+P46)</f>
        <v>292.65941000000004</v>
      </c>
      <c r="E46" s="85">
        <f>(H46+K46+N46+Q46)</f>
        <v>362.74</v>
      </c>
      <c r="F46" s="86">
        <f t="shared" si="17"/>
        <v>1.2394612563457295</v>
      </c>
      <c r="G46" s="87">
        <v>1.6300000000000002E-2</v>
      </c>
      <c r="H46" s="85">
        <v>0.02</v>
      </c>
      <c r="I46" s="86">
        <f t="shared" si="2"/>
        <v>1.2269938650306746</v>
      </c>
      <c r="J46" s="87"/>
      <c r="K46" s="85">
        <v>0.03</v>
      </c>
      <c r="L46" s="86" t="str">
        <f t="shared" si="18"/>
        <v xml:space="preserve"> </v>
      </c>
      <c r="M46" s="87">
        <v>59.620330000000003</v>
      </c>
      <c r="N46" s="85">
        <v>36.44</v>
      </c>
      <c r="O46" s="86">
        <f t="shared" si="19"/>
        <v>0.61120091083024863</v>
      </c>
      <c r="P46" s="87">
        <v>233.02278000000001</v>
      </c>
      <c r="Q46" s="85">
        <v>326.25</v>
      </c>
      <c r="R46" s="86">
        <f t="shared" si="20"/>
        <v>1.4000777091407115</v>
      </c>
      <c r="S46" s="1"/>
      <c r="T46" s="1"/>
      <c r="U46" s="1"/>
      <c r="V46" s="1"/>
    </row>
    <row r="47" spans="1:22" ht="30.75" hidden="1" customHeight="1">
      <c r="A47" s="9">
        <v>7</v>
      </c>
      <c r="B47" s="13"/>
      <c r="C47" s="80" t="s">
        <v>149</v>
      </c>
      <c r="D47" s="69">
        <f>SUM(D48:D54)</f>
        <v>3155.3308699999998</v>
      </c>
      <c r="E47" s="81">
        <f>SUM(E48:E54)</f>
        <v>2843.6299999999997</v>
      </c>
      <c r="F47" s="82">
        <f t="shared" si="17"/>
        <v>0.9012145214425642</v>
      </c>
      <c r="G47" s="69">
        <f>SUM(G48:G54)</f>
        <v>108.62773000000001</v>
      </c>
      <c r="H47" s="81">
        <f>SUM(H48:H54)</f>
        <v>159.29000000000002</v>
      </c>
      <c r="I47" s="82">
        <f t="shared" si="2"/>
        <v>1.4663843200994811</v>
      </c>
      <c r="J47" s="69">
        <f>SUM(J48:J54)</f>
        <v>1.9516100000000001</v>
      </c>
      <c r="K47" s="81">
        <f>SUM(K48:K54)</f>
        <v>2.59</v>
      </c>
      <c r="L47" s="82">
        <f t="shared" si="18"/>
        <v>1.3271094122288776</v>
      </c>
      <c r="M47" s="69">
        <f>SUM(M48:M54)</f>
        <v>897.524</v>
      </c>
      <c r="N47" s="81">
        <f>SUM(N48:N54)</f>
        <v>970.31</v>
      </c>
      <c r="O47" s="82">
        <f t="shared" si="19"/>
        <v>1.0810964386467659</v>
      </c>
      <c r="P47" s="69">
        <f>SUM(P48:P54)</f>
        <v>2147.2275299999997</v>
      </c>
      <c r="Q47" s="81">
        <f>SUM(Q48:Q54)</f>
        <v>1711.44</v>
      </c>
      <c r="R47" s="82">
        <f t="shared" si="20"/>
        <v>0.79704641268268406</v>
      </c>
      <c r="S47" s="1"/>
      <c r="T47" s="1"/>
      <c r="U47" s="1"/>
      <c r="V47" s="1"/>
    </row>
    <row r="48" spans="1:22" s="7" customFormat="1" ht="15" hidden="1" customHeight="1" outlineLevel="1">
      <c r="A48" s="8"/>
      <c r="B48" s="12"/>
      <c r="C48" s="83" t="s">
        <v>148</v>
      </c>
      <c r="D48" s="87">
        <f t="shared" ref="D48:E54" si="22">(G48+J48+M48+P48)</f>
        <v>1158.3258099999998</v>
      </c>
      <c r="E48" s="85">
        <f t="shared" si="22"/>
        <v>1303.6399999999999</v>
      </c>
      <c r="F48" s="86">
        <f t="shared" si="17"/>
        <v>1.1254519140862449</v>
      </c>
      <c r="G48" s="87">
        <v>93.265710000000013</v>
      </c>
      <c r="H48" s="85">
        <v>140.38</v>
      </c>
      <c r="I48" s="86">
        <f t="shared" ref="I48:I54" si="23">IF(G48=0," ",IF(H48/G48*100&gt;200,"св.200",H48/G48))</f>
        <v>1.5051619721760545</v>
      </c>
      <c r="J48" s="87"/>
      <c r="K48" s="85"/>
      <c r="L48" s="86" t="str">
        <f t="shared" si="18"/>
        <v xml:space="preserve"> </v>
      </c>
      <c r="M48" s="87">
        <v>485.96924999999999</v>
      </c>
      <c r="N48" s="85">
        <v>632.75</v>
      </c>
      <c r="O48" s="86">
        <f t="shared" si="19"/>
        <v>1.302037114488211</v>
      </c>
      <c r="P48" s="87">
        <v>579.09084999999993</v>
      </c>
      <c r="Q48" s="85">
        <v>530.51</v>
      </c>
      <c r="R48" s="86">
        <f t="shared" si="20"/>
        <v>0.91610841373162788</v>
      </c>
      <c r="S48" s="1"/>
      <c r="T48" s="1"/>
      <c r="U48" s="1"/>
      <c r="V48" s="1"/>
    </row>
    <row r="49" spans="1:22" s="7" customFormat="1" ht="15" hidden="1" customHeight="1" outlineLevel="1">
      <c r="A49" s="8"/>
      <c r="B49" s="12"/>
      <c r="C49" s="83" t="s">
        <v>96</v>
      </c>
      <c r="D49" s="87">
        <f t="shared" si="22"/>
        <v>338.34287</v>
      </c>
      <c r="E49" s="85">
        <f t="shared" si="22"/>
        <v>314.33999999999997</v>
      </c>
      <c r="F49" s="86">
        <f t="shared" si="17"/>
        <v>0.92905755631853559</v>
      </c>
      <c r="G49" s="87">
        <v>0.61873</v>
      </c>
      <c r="H49" s="85">
        <v>0.15</v>
      </c>
      <c r="I49" s="86">
        <f>IF(G49=0," ",IF(H49/G49*100&gt;200,"св.200",H49/G49))</f>
        <v>0.24243207861264202</v>
      </c>
      <c r="J49" s="87"/>
      <c r="K49" s="85"/>
      <c r="L49" s="86" t="str">
        <f t="shared" si="18"/>
        <v xml:space="preserve"> </v>
      </c>
      <c r="M49" s="87">
        <v>33.860779999999998</v>
      </c>
      <c r="N49" s="85">
        <v>34.5</v>
      </c>
      <c r="O49" s="86">
        <f t="shared" si="19"/>
        <v>1.0188778876328308</v>
      </c>
      <c r="P49" s="87">
        <v>303.86336</v>
      </c>
      <c r="Q49" s="85">
        <v>279.69</v>
      </c>
      <c r="R49" s="86">
        <f t="shared" si="20"/>
        <v>0.9204466112663271</v>
      </c>
      <c r="S49" s="1"/>
      <c r="T49" s="1"/>
      <c r="U49" s="1"/>
      <c r="V49" s="1"/>
    </row>
    <row r="50" spans="1:22" s="7" customFormat="1" ht="15" hidden="1" customHeight="1" outlineLevel="1">
      <c r="A50" s="8"/>
      <c r="B50" s="12"/>
      <c r="C50" s="83" t="s">
        <v>95</v>
      </c>
      <c r="D50" s="87">
        <f t="shared" si="22"/>
        <v>781.38448999999991</v>
      </c>
      <c r="E50" s="85">
        <f t="shared" si="22"/>
        <v>271.26</v>
      </c>
      <c r="F50" s="86">
        <f t="shared" si="17"/>
        <v>0.34715303857643759</v>
      </c>
      <c r="G50" s="87">
        <v>1.7157500000000001</v>
      </c>
      <c r="H50" s="85">
        <v>0.31</v>
      </c>
      <c r="I50" s="86">
        <f t="shared" si="23"/>
        <v>0.18067900335130407</v>
      </c>
      <c r="J50" s="87">
        <v>0.44320999999999999</v>
      </c>
      <c r="K50" s="85">
        <v>1.07</v>
      </c>
      <c r="L50" s="86" t="str">
        <f t="shared" si="18"/>
        <v>св.200</v>
      </c>
      <c r="M50" s="87">
        <v>191.37869000000001</v>
      </c>
      <c r="N50" s="85">
        <v>78.22</v>
      </c>
      <c r="O50" s="86">
        <f t="shared" si="19"/>
        <v>0.40871844195401275</v>
      </c>
      <c r="P50" s="87">
        <v>587.84683999999993</v>
      </c>
      <c r="Q50" s="85">
        <v>191.66</v>
      </c>
      <c r="R50" s="86">
        <f t="shared" si="20"/>
        <v>0.32603730590777696</v>
      </c>
      <c r="S50" s="1"/>
      <c r="T50" s="1"/>
      <c r="U50" s="1"/>
      <c r="V50" s="1"/>
    </row>
    <row r="51" spans="1:22" s="7" customFormat="1" ht="15" hidden="1" customHeight="1" outlineLevel="1">
      <c r="A51" s="8"/>
      <c r="B51" s="12"/>
      <c r="C51" s="83" t="s">
        <v>94</v>
      </c>
      <c r="D51" s="87">
        <f t="shared" si="22"/>
        <v>98.611840000000001</v>
      </c>
      <c r="E51" s="85">
        <f t="shared" si="22"/>
        <v>89.68</v>
      </c>
      <c r="F51" s="86">
        <f t="shared" si="17"/>
        <v>0.90942426386121589</v>
      </c>
      <c r="G51" s="87">
        <v>4.0499999999999998E-3</v>
      </c>
      <c r="H51" s="85">
        <v>4.96</v>
      </c>
      <c r="I51" s="86" t="str">
        <f t="shared" si="23"/>
        <v>св.200</v>
      </c>
      <c r="J51" s="87"/>
      <c r="K51" s="85"/>
      <c r="L51" s="86"/>
      <c r="M51" s="87">
        <v>23.092839999999999</v>
      </c>
      <c r="N51" s="85">
        <v>22.64</v>
      </c>
      <c r="O51" s="86">
        <f t="shared" si="19"/>
        <v>0.98039045868762797</v>
      </c>
      <c r="P51" s="87">
        <v>75.514949999999999</v>
      </c>
      <c r="Q51" s="85">
        <v>62.08</v>
      </c>
      <c r="R51" s="86">
        <f t="shared" si="20"/>
        <v>0.82208887114405826</v>
      </c>
      <c r="S51" s="1"/>
      <c r="T51" s="1"/>
      <c r="U51" s="1"/>
      <c r="V51" s="1"/>
    </row>
    <row r="52" spans="1:22" s="7" customFormat="1" ht="15" hidden="1" customHeight="1" outlineLevel="1">
      <c r="A52" s="8"/>
      <c r="B52" s="12"/>
      <c r="C52" s="83" t="s">
        <v>93</v>
      </c>
      <c r="D52" s="87">
        <f t="shared" si="22"/>
        <v>192.26836</v>
      </c>
      <c r="E52" s="85">
        <f t="shared" si="22"/>
        <v>226.41000000000003</v>
      </c>
      <c r="F52" s="86">
        <f t="shared" si="17"/>
        <v>1.1775728466191735</v>
      </c>
      <c r="G52" s="87">
        <v>12.45989</v>
      </c>
      <c r="H52" s="85">
        <v>12.43</v>
      </c>
      <c r="I52" s="86">
        <f t="shared" si="23"/>
        <v>0.99760110241743705</v>
      </c>
      <c r="J52" s="87"/>
      <c r="K52" s="85"/>
      <c r="L52" s="86" t="str">
        <f t="shared" si="18"/>
        <v xml:space="preserve"> </v>
      </c>
      <c r="M52" s="87">
        <v>60.108609999999999</v>
      </c>
      <c r="N52" s="85">
        <v>91.18</v>
      </c>
      <c r="O52" s="86">
        <f t="shared" si="19"/>
        <v>1.5169207872216643</v>
      </c>
      <c r="P52" s="87">
        <v>119.69986</v>
      </c>
      <c r="Q52" s="85">
        <v>122.8</v>
      </c>
      <c r="R52" s="86">
        <f t="shared" si="20"/>
        <v>1.0258992784118544</v>
      </c>
      <c r="S52" s="1"/>
      <c r="T52" s="1"/>
      <c r="U52" s="1"/>
      <c r="V52" s="1"/>
    </row>
    <row r="53" spans="1:22" s="7" customFormat="1" ht="15" hidden="1" customHeight="1" outlineLevel="1">
      <c r="A53" s="8"/>
      <c r="B53" s="12"/>
      <c r="C53" s="83" t="s">
        <v>92</v>
      </c>
      <c r="D53" s="87">
        <f t="shared" si="22"/>
        <v>492.58819999999997</v>
      </c>
      <c r="E53" s="85">
        <f t="shared" si="22"/>
        <v>543.1</v>
      </c>
      <c r="F53" s="86">
        <f t="shared" si="17"/>
        <v>1.1025436662916408</v>
      </c>
      <c r="G53" s="87">
        <v>0.4677</v>
      </c>
      <c r="H53" s="85">
        <v>0.86</v>
      </c>
      <c r="I53" s="86">
        <f t="shared" si="23"/>
        <v>1.8387855462903571</v>
      </c>
      <c r="J53" s="87"/>
      <c r="K53" s="85">
        <v>0.01</v>
      </c>
      <c r="L53" s="86" t="str">
        <f t="shared" si="18"/>
        <v xml:space="preserve"> </v>
      </c>
      <c r="M53" s="87">
        <v>92.117999999999995</v>
      </c>
      <c r="N53" s="85">
        <v>98.48</v>
      </c>
      <c r="O53" s="86">
        <f t="shared" si="19"/>
        <v>1.0690635923489438</v>
      </c>
      <c r="P53" s="87">
        <v>400.0025</v>
      </c>
      <c r="Q53" s="85">
        <v>443.75</v>
      </c>
      <c r="R53" s="86">
        <f t="shared" si="20"/>
        <v>1.1093680664495846</v>
      </c>
      <c r="S53" s="1"/>
      <c r="T53" s="1"/>
      <c r="U53" s="1"/>
      <c r="V53" s="1"/>
    </row>
    <row r="54" spans="1:22" s="7" customFormat="1" ht="15" hidden="1" customHeight="1" outlineLevel="1">
      <c r="A54" s="8"/>
      <c r="B54" s="12"/>
      <c r="C54" s="83" t="s">
        <v>91</v>
      </c>
      <c r="D54" s="87">
        <f t="shared" si="22"/>
        <v>93.809300000000007</v>
      </c>
      <c r="E54" s="85">
        <f t="shared" si="22"/>
        <v>95.2</v>
      </c>
      <c r="F54" s="86">
        <f t="shared" si="17"/>
        <v>1.0148247561808903</v>
      </c>
      <c r="G54" s="87">
        <v>9.5899999999999999E-2</v>
      </c>
      <c r="H54" s="85">
        <v>0.2</v>
      </c>
      <c r="I54" s="86" t="str">
        <f t="shared" si="23"/>
        <v>св.200</v>
      </c>
      <c r="J54" s="87">
        <v>1.5084000000000002</v>
      </c>
      <c r="K54" s="85">
        <v>1.51</v>
      </c>
      <c r="L54" s="86">
        <f t="shared" si="18"/>
        <v>1.0010607265977194</v>
      </c>
      <c r="M54" s="87">
        <v>10.99583</v>
      </c>
      <c r="N54" s="85">
        <v>12.54</v>
      </c>
      <c r="O54" s="86">
        <f t="shared" si="19"/>
        <v>1.1404323275277992</v>
      </c>
      <c r="P54" s="87">
        <v>81.20917</v>
      </c>
      <c r="Q54" s="85">
        <v>80.95</v>
      </c>
      <c r="R54" s="86">
        <f t="shared" si="20"/>
        <v>0.99680861163831624</v>
      </c>
      <c r="S54" s="1"/>
      <c r="T54" s="1"/>
      <c r="U54" s="1"/>
      <c r="V54" s="1"/>
    </row>
    <row r="55" spans="1:22" ht="28.5" hidden="1" customHeight="1">
      <c r="A55" s="9">
        <v>8</v>
      </c>
      <c r="B55" s="13"/>
      <c r="C55" s="80" t="s">
        <v>160</v>
      </c>
      <c r="D55" s="69">
        <f>SUM(D56:D61)</f>
        <v>4752.6704200000004</v>
      </c>
      <c r="E55" s="81">
        <f>SUM(E56:E61)</f>
        <v>6253.06</v>
      </c>
      <c r="F55" s="82">
        <f t="shared" si="17"/>
        <v>1.3156940093481171</v>
      </c>
      <c r="G55" s="69">
        <f>SUM(G56:G61)</f>
        <v>89.717670000000012</v>
      </c>
      <c r="H55" s="81">
        <f>SUM(H56:H61)</f>
        <v>444.6</v>
      </c>
      <c r="I55" s="82" t="str">
        <f t="shared" ref="I55:I77" si="24">IF(G55=0," ",IF(H55/G55*100&gt;200,"св.200",H55/G55))</f>
        <v>св.200</v>
      </c>
      <c r="J55" s="69">
        <f>SUM(J56:J61)</f>
        <v>5.9039999999999999</v>
      </c>
      <c r="K55" s="81">
        <f>SUM(K56:K61)</f>
        <v>0</v>
      </c>
      <c r="L55" s="82">
        <f t="shared" si="18"/>
        <v>0</v>
      </c>
      <c r="M55" s="69">
        <f>SUM(M56:M61)</f>
        <v>1425.6850999999999</v>
      </c>
      <c r="N55" s="81">
        <f>SUM(N56:N61)</f>
        <v>1587.2</v>
      </c>
      <c r="O55" s="82">
        <f t="shared" si="19"/>
        <v>1.1132893231471663</v>
      </c>
      <c r="P55" s="69">
        <f>SUM(P56:P61)</f>
        <v>3231.3636500000002</v>
      </c>
      <c r="Q55" s="81">
        <f>SUM(Q56:Q61)</f>
        <v>4221.26</v>
      </c>
      <c r="R55" s="82">
        <f t="shared" si="20"/>
        <v>1.3063401267139958</v>
      </c>
      <c r="S55" s="1"/>
      <c r="T55" s="1"/>
      <c r="U55" s="1"/>
      <c r="V55" s="1"/>
    </row>
    <row r="56" spans="1:22" s="7" customFormat="1" ht="15" hidden="1" customHeight="1" outlineLevel="1">
      <c r="A56" s="8"/>
      <c r="B56" s="12"/>
      <c r="C56" s="83" t="s">
        <v>166</v>
      </c>
      <c r="D56" s="87">
        <f>(G56+J56+M56+P56)</f>
        <v>907.10712000000012</v>
      </c>
      <c r="E56" s="85">
        <f>(H56+K56+N56+Q56)</f>
        <v>1291.9099999999999</v>
      </c>
      <c r="F56" s="86">
        <f t="shared" si="17"/>
        <v>1.424208863006168</v>
      </c>
      <c r="G56" s="87">
        <v>70.212600000000009</v>
      </c>
      <c r="H56" s="85">
        <v>435.77</v>
      </c>
      <c r="I56" s="86" t="str">
        <f t="shared" si="24"/>
        <v>св.200</v>
      </c>
      <c r="J56" s="87"/>
      <c r="K56" s="85"/>
      <c r="L56" s="86" t="str">
        <f>IF(K56=0," ",IF(K56/J56*100&gt;200,"св.200",K56/J56))</f>
        <v xml:space="preserve"> </v>
      </c>
      <c r="M56" s="87">
        <v>621.99450999999999</v>
      </c>
      <c r="N56" s="85">
        <v>637.12</v>
      </c>
      <c r="O56" s="86">
        <f t="shared" si="19"/>
        <v>1.0243177226757194</v>
      </c>
      <c r="P56" s="87">
        <v>214.90001000000001</v>
      </c>
      <c r="Q56" s="85">
        <v>219.02</v>
      </c>
      <c r="R56" s="86">
        <f t="shared" si="20"/>
        <v>1.0191716603456649</v>
      </c>
      <c r="S56" s="1"/>
      <c r="T56" s="1"/>
      <c r="U56" s="1"/>
      <c r="V56" s="1"/>
    </row>
    <row r="57" spans="1:22" s="7" customFormat="1" ht="15" hidden="1" customHeight="1" outlineLevel="1">
      <c r="A57" s="8"/>
      <c r="B57" s="12"/>
      <c r="C57" s="83" t="s">
        <v>90</v>
      </c>
      <c r="D57" s="87">
        <f t="shared" ref="D57:E61" si="25">(G57+J57+M57+P57)</f>
        <v>299.01416</v>
      </c>
      <c r="E57" s="85">
        <f t="shared" si="25"/>
        <v>380.5</v>
      </c>
      <c r="F57" s="86">
        <f t="shared" si="17"/>
        <v>1.272514987250102</v>
      </c>
      <c r="G57" s="87">
        <v>1.0055499999999999</v>
      </c>
      <c r="H57" s="85">
        <v>0.64</v>
      </c>
      <c r="I57" s="86">
        <f t="shared" si="24"/>
        <v>0.6364676047933967</v>
      </c>
      <c r="J57" s="87"/>
      <c r="K57" s="85"/>
      <c r="L57" s="86" t="str">
        <f t="shared" si="18"/>
        <v xml:space="preserve"> </v>
      </c>
      <c r="M57" s="87">
        <v>67.211190000000002</v>
      </c>
      <c r="N57" s="85">
        <v>105.61</v>
      </c>
      <c r="O57" s="86">
        <f t="shared" si="19"/>
        <v>1.5713157288243222</v>
      </c>
      <c r="P57" s="87">
        <v>230.79742000000002</v>
      </c>
      <c r="Q57" s="85">
        <v>274.25</v>
      </c>
      <c r="R57" s="86">
        <f t="shared" si="20"/>
        <v>1.1882715153401626</v>
      </c>
      <c r="S57" s="1"/>
      <c r="T57" s="1"/>
      <c r="U57" s="1"/>
      <c r="V57" s="1"/>
    </row>
    <row r="58" spans="1:22" s="7" customFormat="1" ht="15" hidden="1" customHeight="1" outlineLevel="1">
      <c r="A58" s="8"/>
      <c r="B58" s="12"/>
      <c r="C58" s="83" t="s">
        <v>89</v>
      </c>
      <c r="D58" s="87">
        <f t="shared" si="25"/>
        <v>547.26494000000002</v>
      </c>
      <c r="E58" s="85">
        <f t="shared" si="25"/>
        <v>578.55000000000007</v>
      </c>
      <c r="F58" s="86">
        <f t="shared" si="17"/>
        <v>1.057166205458</v>
      </c>
      <c r="G58" s="87">
        <v>0.83540000000000003</v>
      </c>
      <c r="H58" s="85">
        <v>0.79</v>
      </c>
      <c r="I58" s="86">
        <f t="shared" si="24"/>
        <v>0.94565477615513527</v>
      </c>
      <c r="J58" s="87"/>
      <c r="K58" s="85"/>
      <c r="L58" s="86" t="str">
        <f t="shared" si="18"/>
        <v xml:space="preserve"> </v>
      </c>
      <c r="M58" s="87">
        <v>92.244969999999995</v>
      </c>
      <c r="N58" s="85">
        <v>113.04</v>
      </c>
      <c r="O58" s="86">
        <f t="shared" si="19"/>
        <v>1.2254326712882015</v>
      </c>
      <c r="P58" s="87">
        <v>454.18457000000001</v>
      </c>
      <c r="Q58" s="85">
        <v>464.72</v>
      </c>
      <c r="R58" s="86">
        <f t="shared" si="20"/>
        <v>1.0231963626593479</v>
      </c>
      <c r="S58" s="1"/>
      <c r="T58" s="1"/>
      <c r="U58" s="1"/>
      <c r="V58" s="1"/>
    </row>
    <row r="59" spans="1:22" s="7" customFormat="1" ht="15" hidden="1" customHeight="1" outlineLevel="1">
      <c r="A59" s="8"/>
      <c r="B59" s="12"/>
      <c r="C59" s="83" t="s">
        <v>88</v>
      </c>
      <c r="D59" s="87">
        <f t="shared" si="25"/>
        <v>210.03555999999998</v>
      </c>
      <c r="E59" s="85">
        <f t="shared" si="25"/>
        <v>623.32999999999993</v>
      </c>
      <c r="F59" s="86" t="str">
        <f t="shared" si="17"/>
        <v>св.200</v>
      </c>
      <c r="G59" s="87">
        <v>8.4250000000000005E-2</v>
      </c>
      <c r="H59" s="85">
        <v>0.28999999999999998</v>
      </c>
      <c r="I59" s="86" t="str">
        <f t="shared" si="24"/>
        <v>св.200</v>
      </c>
      <c r="J59" s="87"/>
      <c r="K59" s="85"/>
      <c r="L59" s="86" t="str">
        <f t="shared" si="18"/>
        <v xml:space="preserve"> </v>
      </c>
      <c r="M59" s="87">
        <v>147.27582999999998</v>
      </c>
      <c r="N59" s="85">
        <v>182.47</v>
      </c>
      <c r="O59" s="86">
        <f t="shared" si="19"/>
        <v>1.2389677247108368</v>
      </c>
      <c r="P59" s="87">
        <v>62.67548</v>
      </c>
      <c r="Q59" s="85">
        <v>440.57</v>
      </c>
      <c r="R59" s="86" t="str">
        <f t="shared" si="20"/>
        <v>св.200</v>
      </c>
      <c r="S59" s="1"/>
      <c r="T59" s="1"/>
      <c r="U59" s="1"/>
      <c r="V59" s="1"/>
    </row>
    <row r="60" spans="1:22" s="7" customFormat="1" ht="15" hidden="1" customHeight="1" outlineLevel="1">
      <c r="A60" s="8"/>
      <c r="B60" s="12"/>
      <c r="C60" s="83" t="s">
        <v>87</v>
      </c>
      <c r="D60" s="87">
        <f t="shared" si="25"/>
        <v>2255.4260300000001</v>
      </c>
      <c r="E60" s="85">
        <f t="shared" si="25"/>
        <v>2906.31</v>
      </c>
      <c r="F60" s="86">
        <f t="shared" si="17"/>
        <v>1.2885858198594968</v>
      </c>
      <c r="G60" s="87">
        <v>10.832040000000001</v>
      </c>
      <c r="H60" s="85">
        <v>6.82</v>
      </c>
      <c r="I60" s="86">
        <f t="shared" si="24"/>
        <v>0.62961362771924767</v>
      </c>
      <c r="J60" s="87">
        <v>5.9039999999999999</v>
      </c>
      <c r="K60" s="85"/>
      <c r="L60" s="86">
        <f t="shared" si="18"/>
        <v>0</v>
      </c>
      <c r="M60" s="87">
        <v>212.36702</v>
      </c>
      <c r="N60" s="85">
        <v>277.2</v>
      </c>
      <c r="O60" s="86">
        <f t="shared" si="19"/>
        <v>1.305287421747501</v>
      </c>
      <c r="P60" s="87">
        <v>2026.3229699999999</v>
      </c>
      <c r="Q60" s="85">
        <v>2622.29</v>
      </c>
      <c r="R60" s="86">
        <f t="shared" si="20"/>
        <v>1.2941125569928273</v>
      </c>
      <c r="S60" s="1"/>
      <c r="T60" s="1"/>
      <c r="U60" s="1"/>
      <c r="V60" s="1"/>
    </row>
    <row r="61" spans="1:22" s="7" customFormat="1" ht="15" hidden="1" customHeight="1" outlineLevel="1">
      <c r="A61" s="8"/>
      <c r="B61" s="12"/>
      <c r="C61" s="83" t="s">
        <v>86</v>
      </c>
      <c r="D61" s="87">
        <f t="shared" si="25"/>
        <v>533.82261000000005</v>
      </c>
      <c r="E61" s="85">
        <f t="shared" si="25"/>
        <v>472.46000000000004</v>
      </c>
      <c r="F61" s="86">
        <f t="shared" si="17"/>
        <v>0.88505056014768646</v>
      </c>
      <c r="G61" s="87">
        <v>6.7478299999999996</v>
      </c>
      <c r="H61" s="85">
        <v>0.28999999999999998</v>
      </c>
      <c r="I61" s="86">
        <f t="shared" si="24"/>
        <v>4.2976779201609999E-2</v>
      </c>
      <c r="J61" s="87"/>
      <c r="K61" s="85"/>
      <c r="L61" s="86" t="str">
        <f t="shared" si="18"/>
        <v xml:space="preserve"> </v>
      </c>
      <c r="M61" s="87">
        <v>284.59158000000002</v>
      </c>
      <c r="N61" s="85">
        <v>271.76</v>
      </c>
      <c r="O61" s="86">
        <f t="shared" si="19"/>
        <v>0.9549122992324649</v>
      </c>
      <c r="P61" s="87">
        <v>242.48320000000001</v>
      </c>
      <c r="Q61" s="85">
        <v>200.41</v>
      </c>
      <c r="R61" s="86">
        <f t="shared" si="20"/>
        <v>0.82649024757179046</v>
      </c>
      <c r="S61" s="1"/>
      <c r="T61" s="1"/>
      <c r="U61" s="1"/>
      <c r="V61" s="1"/>
    </row>
    <row r="62" spans="1:22" ht="30" customHeight="1" collapsed="1">
      <c r="A62" s="9">
        <v>9</v>
      </c>
      <c r="B62" s="13"/>
      <c r="C62" s="80" t="s">
        <v>147</v>
      </c>
      <c r="D62" s="69">
        <f>SUM(D63:D64,D65:D66,D67)</f>
        <v>6197.4653399999997</v>
      </c>
      <c r="E62" s="81">
        <f>SUM(E63:E64,E65:E66,E67)</f>
        <v>7329.2000000000007</v>
      </c>
      <c r="F62" s="82">
        <f t="shared" si="17"/>
        <v>1.1826125033238186</v>
      </c>
      <c r="G62" s="69">
        <f>SUM(G63:G64,G65:G66,G67)</f>
        <v>261.60095000000001</v>
      </c>
      <c r="H62" s="81">
        <f>SUM(H63:H64,H65:H66,H67)</f>
        <v>1041.3399999999999</v>
      </c>
      <c r="I62" s="82" t="str">
        <f t="shared" si="24"/>
        <v>св.200</v>
      </c>
      <c r="J62" s="69">
        <f>SUM(J63:J64,J65:J66,J67)</f>
        <v>1.1000000000000001</v>
      </c>
      <c r="K62" s="81">
        <f>SUM(K63:K64,K65:K66,K67)</f>
        <v>0.65</v>
      </c>
      <c r="L62" s="82">
        <f t="shared" si="18"/>
        <v>0.59090909090909083</v>
      </c>
      <c r="M62" s="69">
        <f>SUM(M63:M64,M65:M66,M67)</f>
        <v>2193.3146999999999</v>
      </c>
      <c r="N62" s="81">
        <f>SUM(N63:N64,N65:N66,N67)</f>
        <v>1990.8600000000001</v>
      </c>
      <c r="O62" s="82">
        <f t="shared" si="19"/>
        <v>0.90769464135721167</v>
      </c>
      <c r="P62" s="69">
        <f>SUM(P63:P64,P65:P66,P67)</f>
        <v>3741.4496899999999</v>
      </c>
      <c r="Q62" s="81">
        <f>SUM(Q63:Q64,Q65:Q66,Q67)</f>
        <v>4296.3500000000004</v>
      </c>
      <c r="R62" s="82">
        <f t="shared" si="20"/>
        <v>1.1483115786597682</v>
      </c>
      <c r="S62" s="1"/>
      <c r="T62" s="1"/>
      <c r="U62" s="1"/>
      <c r="V62" s="1"/>
    </row>
    <row r="63" spans="1:22" s="7" customFormat="1" ht="15" customHeight="1" outlineLevel="1">
      <c r="A63" s="8"/>
      <c r="B63" s="12"/>
      <c r="C63" s="83" t="s">
        <v>161</v>
      </c>
      <c r="D63" s="87">
        <f t="shared" ref="D63:E94" si="26">(G63+J63+M63+P63)</f>
        <v>1379.9487899999999</v>
      </c>
      <c r="E63" s="85">
        <f t="shared" si="26"/>
        <v>2519.42</v>
      </c>
      <c r="F63" s="86">
        <f t="shared" ref="F63:F64" si="27">IF(E63=0," ",IF(E63/D63*100&gt;200,"св.200",E63/D63))</f>
        <v>1.8257344172894998</v>
      </c>
      <c r="G63" s="87">
        <v>159.33095</v>
      </c>
      <c r="H63" s="85">
        <v>839.75</v>
      </c>
      <c r="I63" s="86" t="str">
        <f t="shared" si="24"/>
        <v>св.200</v>
      </c>
      <c r="J63" s="87">
        <v>1.1000000000000001</v>
      </c>
      <c r="K63" s="85"/>
      <c r="L63" s="86">
        <f t="shared" si="18"/>
        <v>0</v>
      </c>
      <c r="M63" s="87">
        <v>736.07276000000002</v>
      </c>
      <c r="N63" s="85">
        <v>882.69</v>
      </c>
      <c r="O63" s="86">
        <f t="shared" si="19"/>
        <v>1.1991885150049568</v>
      </c>
      <c r="P63" s="87">
        <v>483.44508000000002</v>
      </c>
      <c r="Q63" s="85">
        <v>796.98</v>
      </c>
      <c r="R63" s="86">
        <f t="shared" ref="R63:R64" si="28">IF(Q63=0," ",IF(Q63/P63*100&gt;200,"св.200",Q63/P63))</f>
        <v>1.6485429947906389</v>
      </c>
      <c r="S63" s="1"/>
      <c r="T63" s="1"/>
      <c r="U63" s="1"/>
      <c r="V63" s="1"/>
    </row>
    <row r="64" spans="1:22" s="23" customFormat="1" ht="15" customHeight="1" outlineLevel="1">
      <c r="A64" s="21"/>
      <c r="B64" s="22"/>
      <c r="C64" s="83" t="s">
        <v>85</v>
      </c>
      <c r="D64" s="87">
        <f>(G64+J64+M64+P64)</f>
        <v>2704.5266699999997</v>
      </c>
      <c r="E64" s="85">
        <f>(H64+K64+N64+Q64)</f>
        <v>2550.2000000000003</v>
      </c>
      <c r="F64" s="86">
        <f t="shared" si="27"/>
        <v>0.94293764165394622</v>
      </c>
      <c r="G64" s="87">
        <v>90.830919999999992</v>
      </c>
      <c r="H64" s="85">
        <v>73.27</v>
      </c>
      <c r="I64" s="86">
        <f t="shared" si="24"/>
        <v>0.80666363392553997</v>
      </c>
      <c r="J64" s="87"/>
      <c r="K64" s="85">
        <v>0.65</v>
      </c>
      <c r="L64" s="86" t="str">
        <f t="shared" si="18"/>
        <v/>
      </c>
      <c r="M64" s="87">
        <v>593.90011000000004</v>
      </c>
      <c r="N64" s="85">
        <v>388.25</v>
      </c>
      <c r="O64" s="86">
        <f t="shared" si="19"/>
        <v>0.65372946302367241</v>
      </c>
      <c r="P64" s="87">
        <v>2019.7956399999998</v>
      </c>
      <c r="Q64" s="85">
        <v>2088.0300000000002</v>
      </c>
      <c r="R64" s="86">
        <f t="shared" si="28"/>
        <v>1.0337828038880212</v>
      </c>
      <c r="S64" s="2"/>
      <c r="T64" s="2"/>
      <c r="U64" s="2"/>
      <c r="V64" s="2"/>
    </row>
    <row r="65" spans="1:22" s="7" customFormat="1" ht="15" customHeight="1" outlineLevel="1">
      <c r="A65" s="8"/>
      <c r="B65" s="12"/>
      <c r="C65" s="83" t="s">
        <v>84</v>
      </c>
      <c r="D65" s="87">
        <f t="shared" si="26"/>
        <v>937.90614000000005</v>
      </c>
      <c r="E65" s="85">
        <f t="shared" si="26"/>
        <v>842.88</v>
      </c>
      <c r="F65" s="86">
        <f t="shared" ref="F65:F67" si="29">IF(E65=0," ",IF(E65/D65*100&gt;200,"св.200",E65/D65))</f>
        <v>0.89868267628571019</v>
      </c>
      <c r="G65" s="87">
        <v>9.0035900000000009</v>
      </c>
      <c r="H65" s="85">
        <v>9.39</v>
      </c>
      <c r="I65" s="86">
        <f t="shared" si="24"/>
        <v>1.0429173252002812</v>
      </c>
      <c r="J65" s="87"/>
      <c r="K65" s="85"/>
      <c r="L65" s="86" t="str">
        <f t="shared" si="18"/>
        <v/>
      </c>
      <c r="M65" s="87">
        <v>457.08683000000002</v>
      </c>
      <c r="N65" s="85">
        <v>273.72000000000003</v>
      </c>
      <c r="O65" s="86">
        <f t="shared" si="19"/>
        <v>0.59883589295276785</v>
      </c>
      <c r="P65" s="87">
        <v>471.81572</v>
      </c>
      <c r="Q65" s="85">
        <v>559.77</v>
      </c>
      <c r="R65" s="86">
        <f t="shared" ref="R65:R67" si="30">IF(Q65=0," ",IF(Q65/P65*100&gt;200,"св.200",Q65/P65))</f>
        <v>1.1864165950214629</v>
      </c>
      <c r="S65" s="1"/>
      <c r="T65" s="1"/>
      <c r="U65" s="1"/>
      <c r="V65" s="1"/>
    </row>
    <row r="66" spans="1:22" s="23" customFormat="1" ht="15" customHeight="1" outlineLevel="1">
      <c r="A66" s="21"/>
      <c r="B66" s="22"/>
      <c r="C66" s="83" t="s">
        <v>152</v>
      </c>
      <c r="D66" s="87">
        <f t="shared" si="26"/>
        <v>477.77448000000004</v>
      </c>
      <c r="E66" s="85">
        <f t="shared" si="26"/>
        <v>513.19000000000005</v>
      </c>
      <c r="F66" s="86">
        <f t="shared" si="29"/>
        <v>1.0741260186186588</v>
      </c>
      <c r="G66" s="87">
        <v>0.38529000000000002</v>
      </c>
      <c r="H66" s="85">
        <v>23.06</v>
      </c>
      <c r="I66" s="86" t="str">
        <f t="shared" si="24"/>
        <v>св.200</v>
      </c>
      <c r="J66" s="87"/>
      <c r="K66" s="85"/>
      <c r="L66" s="86" t="str">
        <f>IF(J66=0," ",IF(K66/J66*100&gt;200,"св.200",K66/J66))</f>
        <v/>
      </c>
      <c r="M66" s="87">
        <v>172.17305999999999</v>
      </c>
      <c r="N66" s="85">
        <v>191.02</v>
      </c>
      <c r="O66" s="86">
        <f t="shared" si="19"/>
        <v>1.1094650928548289</v>
      </c>
      <c r="P66" s="87">
        <v>305.21613000000002</v>
      </c>
      <c r="Q66" s="85">
        <v>299.11</v>
      </c>
      <c r="R66" s="86">
        <f t="shared" si="30"/>
        <v>0.97999407829461693</v>
      </c>
      <c r="S66" s="2"/>
      <c r="T66" s="2"/>
      <c r="U66" s="2"/>
      <c r="V66" s="2"/>
    </row>
    <row r="67" spans="1:22" s="23" customFormat="1" ht="15" customHeight="1" outlineLevel="1">
      <c r="A67" s="21"/>
      <c r="B67" s="22"/>
      <c r="C67" s="83" t="s">
        <v>153</v>
      </c>
      <c r="D67" s="87">
        <f t="shared" si="26"/>
        <v>697.30925999999999</v>
      </c>
      <c r="E67" s="85">
        <f t="shared" si="26"/>
        <v>903.51</v>
      </c>
      <c r="F67" s="86">
        <f t="shared" si="29"/>
        <v>1.2957091664034406</v>
      </c>
      <c r="G67" s="87">
        <v>2.0501999999999998</v>
      </c>
      <c r="H67" s="85">
        <v>95.87</v>
      </c>
      <c r="I67" s="86" t="str">
        <f t="shared" si="24"/>
        <v>св.200</v>
      </c>
      <c r="J67" s="87"/>
      <c r="K67" s="85"/>
      <c r="L67" s="86" t="str">
        <f t="shared" ref="L67" si="31">IF(K67=0," ",IF(K67/J67*100&gt;200,"св.200",K67/J67))</f>
        <v/>
      </c>
      <c r="M67" s="87">
        <v>234.08194</v>
      </c>
      <c r="N67" s="85">
        <v>255.18</v>
      </c>
      <c r="O67" s="86">
        <f t="shared" si="19"/>
        <v>1.0901310882847264</v>
      </c>
      <c r="P67" s="87">
        <v>461.17712</v>
      </c>
      <c r="Q67" s="85">
        <v>552.46</v>
      </c>
      <c r="R67" s="86">
        <f t="shared" si="30"/>
        <v>1.197934537602386</v>
      </c>
      <c r="S67" s="2"/>
      <c r="T67" s="2"/>
      <c r="U67" s="2"/>
      <c r="V67" s="2"/>
    </row>
    <row r="68" spans="1:22" ht="33" hidden="1" customHeight="1">
      <c r="A68" s="9">
        <v>10</v>
      </c>
      <c r="B68" s="13"/>
      <c r="C68" s="80" t="s">
        <v>83</v>
      </c>
      <c r="D68" s="69">
        <f>SUM(D69:D73)</f>
        <v>946.74443999999994</v>
      </c>
      <c r="E68" s="81">
        <f>SUM(E69:E73)</f>
        <v>799.74</v>
      </c>
      <c r="F68" s="82">
        <f t="shared" ref="F68:F93" si="32">IF(D68=0," ",IF(E68/D68*100&gt;200,"св.200",E68/D68))</f>
        <v>0.84472637621193747</v>
      </c>
      <c r="G68" s="69">
        <f>SUM(G69:G73)</f>
        <v>3.0036400000000003</v>
      </c>
      <c r="H68" s="81">
        <f>SUM(H69:H73)</f>
        <v>9.77</v>
      </c>
      <c r="I68" s="82" t="str">
        <f t="shared" si="24"/>
        <v>св.200</v>
      </c>
      <c r="J68" s="69">
        <f>SUM(J69:J73)</f>
        <v>2.9999999999999997E-4</v>
      </c>
      <c r="K68" s="81">
        <f>SUM(K69:K73)</f>
        <v>0</v>
      </c>
      <c r="L68" s="82">
        <f t="shared" ref="L68:L93" si="33">IF(J68=0," ",IF(K68/J68*100&gt;200,"св.200",K68/J68))</f>
        <v>0</v>
      </c>
      <c r="M68" s="69">
        <f>SUM(M69:M73)</f>
        <v>241.73126000000002</v>
      </c>
      <c r="N68" s="81">
        <f>SUM(N69:N73)</f>
        <v>131.97</v>
      </c>
      <c r="O68" s="82">
        <f t="shared" ref="O68:O93" si="34">IF(M68=0," ",IF(N68/M68*100&gt;200,"св.200",N68/M68))</f>
        <v>0.54593683911629798</v>
      </c>
      <c r="P68" s="69">
        <f>SUM(P69:P73)</f>
        <v>702.00923999999998</v>
      </c>
      <c r="Q68" s="81">
        <f>SUM(Q69:Q73)</f>
        <v>658</v>
      </c>
      <c r="R68" s="82">
        <f t="shared" ref="R68:R93" si="35">IF(P68=0," ",IF(Q68/P68*100&gt;200,"св.200",Q68/P68))</f>
        <v>0.93730960008446618</v>
      </c>
      <c r="S68" s="1"/>
      <c r="T68" s="1"/>
      <c r="U68" s="1"/>
      <c r="V68" s="1"/>
    </row>
    <row r="69" spans="1:22" s="7" customFormat="1" ht="15" hidden="1" customHeight="1" outlineLevel="1">
      <c r="A69" s="8"/>
      <c r="B69" s="12"/>
      <c r="C69" s="83" t="s">
        <v>82</v>
      </c>
      <c r="D69" s="87">
        <f t="shared" si="26"/>
        <v>309.99948999999998</v>
      </c>
      <c r="E69" s="85">
        <f t="shared" si="26"/>
        <v>154.98000000000002</v>
      </c>
      <c r="F69" s="86">
        <f t="shared" si="32"/>
        <v>0.49993630634682668</v>
      </c>
      <c r="G69" s="87">
        <v>1.6690499999999999</v>
      </c>
      <c r="H69" s="85">
        <v>7.14</v>
      </c>
      <c r="I69" s="86" t="str">
        <f t="shared" si="24"/>
        <v>св.200</v>
      </c>
      <c r="J69" s="87"/>
      <c r="K69" s="85"/>
      <c r="L69" s="86" t="str">
        <f t="shared" si="33"/>
        <v xml:space="preserve"> </v>
      </c>
      <c r="M69" s="87">
        <v>165.73733999999999</v>
      </c>
      <c r="N69" s="85">
        <v>52.58</v>
      </c>
      <c r="O69" s="86">
        <f t="shared" si="34"/>
        <v>0.31724896755311749</v>
      </c>
      <c r="P69" s="87">
        <v>142.59309999999999</v>
      </c>
      <c r="Q69" s="85">
        <v>95.26</v>
      </c>
      <c r="R69" s="86">
        <f t="shared" si="35"/>
        <v>0.66805476562330157</v>
      </c>
      <c r="S69" s="1"/>
      <c r="T69" s="1"/>
      <c r="U69" s="1"/>
      <c r="V69" s="1"/>
    </row>
    <row r="70" spans="1:22" s="7" customFormat="1" ht="15" hidden="1" customHeight="1" outlineLevel="1">
      <c r="A70" s="8"/>
      <c r="B70" s="12"/>
      <c r="C70" s="83" t="s">
        <v>81</v>
      </c>
      <c r="D70" s="87">
        <f t="shared" si="26"/>
        <v>45.901760000000003</v>
      </c>
      <c r="E70" s="85">
        <f t="shared" si="26"/>
        <v>48.74</v>
      </c>
      <c r="F70" s="86">
        <f t="shared" si="32"/>
        <v>1.0618329231820305</v>
      </c>
      <c r="G70" s="87">
        <v>1E-4</v>
      </c>
      <c r="H70" s="85">
        <v>0.09</v>
      </c>
      <c r="I70" s="86" t="str">
        <f t="shared" si="24"/>
        <v>св.200</v>
      </c>
      <c r="J70" s="87"/>
      <c r="K70" s="85"/>
      <c r="L70" s="86" t="str">
        <f t="shared" si="33"/>
        <v xml:space="preserve"> </v>
      </c>
      <c r="M70" s="87">
        <v>11.710150000000001</v>
      </c>
      <c r="N70" s="85">
        <v>5.34</v>
      </c>
      <c r="O70" s="86">
        <f t="shared" si="34"/>
        <v>0.45601465395404839</v>
      </c>
      <c r="P70" s="87">
        <v>34.191510000000001</v>
      </c>
      <c r="Q70" s="85">
        <v>43.31</v>
      </c>
      <c r="R70" s="86">
        <f t="shared" si="35"/>
        <v>1.2666887189246687</v>
      </c>
      <c r="S70" s="1"/>
      <c r="T70" s="1"/>
      <c r="U70" s="1"/>
      <c r="V70" s="1"/>
    </row>
    <row r="71" spans="1:22" s="7" customFormat="1" ht="15" hidden="1" customHeight="1" outlineLevel="1">
      <c r="A71" s="8"/>
      <c r="B71" s="12"/>
      <c r="C71" s="83" t="s">
        <v>80</v>
      </c>
      <c r="D71" s="87">
        <f t="shared" si="26"/>
        <v>130.18567999999999</v>
      </c>
      <c r="E71" s="85">
        <f t="shared" si="26"/>
        <v>115.39</v>
      </c>
      <c r="F71" s="86">
        <f t="shared" si="32"/>
        <v>0.88634940494223335</v>
      </c>
      <c r="G71" s="87">
        <v>0.8654400000000001</v>
      </c>
      <c r="H71" s="85">
        <v>0.34</v>
      </c>
      <c r="I71" s="86">
        <f t="shared" si="24"/>
        <v>0.39286374560916987</v>
      </c>
      <c r="J71" s="87"/>
      <c r="K71" s="85"/>
      <c r="L71" s="86" t="str">
        <f t="shared" si="33"/>
        <v xml:space="preserve"> </v>
      </c>
      <c r="M71" s="87">
        <v>22.65924</v>
      </c>
      <c r="N71" s="85">
        <v>15.51</v>
      </c>
      <c r="O71" s="86">
        <f t="shared" si="34"/>
        <v>0.68448897668235997</v>
      </c>
      <c r="P71" s="87">
        <v>106.661</v>
      </c>
      <c r="Q71" s="85">
        <v>99.54</v>
      </c>
      <c r="R71" s="86">
        <f t="shared" si="35"/>
        <v>0.93323707821978052</v>
      </c>
      <c r="S71" s="1"/>
      <c r="T71" s="1"/>
      <c r="U71" s="1"/>
      <c r="V71" s="1"/>
    </row>
    <row r="72" spans="1:22" s="7" customFormat="1" ht="15" hidden="1" customHeight="1" outlineLevel="1">
      <c r="A72" s="8"/>
      <c r="B72" s="12"/>
      <c r="C72" s="83" t="s">
        <v>79</v>
      </c>
      <c r="D72" s="87">
        <f t="shared" si="26"/>
        <v>76.93540999999999</v>
      </c>
      <c r="E72" s="85">
        <f t="shared" si="26"/>
        <v>80.97999999999999</v>
      </c>
      <c r="F72" s="86">
        <f t="shared" si="32"/>
        <v>1.05257124125289</v>
      </c>
      <c r="G72" s="135">
        <v>2.095E-2</v>
      </c>
      <c r="H72" s="137">
        <v>2.14</v>
      </c>
      <c r="I72" s="86" t="str">
        <f t="shared" si="24"/>
        <v>св.200</v>
      </c>
      <c r="J72" s="87"/>
      <c r="K72" s="85"/>
      <c r="L72" s="86" t="str">
        <f t="shared" si="33"/>
        <v xml:space="preserve"> </v>
      </c>
      <c r="M72" s="87">
        <v>8.8265799999999999</v>
      </c>
      <c r="N72" s="85">
        <v>11.88</v>
      </c>
      <c r="O72" s="86">
        <f t="shared" si="34"/>
        <v>1.3459346655216404</v>
      </c>
      <c r="P72" s="87">
        <v>68.087879999999998</v>
      </c>
      <c r="Q72" s="85">
        <v>66.959999999999994</v>
      </c>
      <c r="R72" s="86">
        <f t="shared" si="35"/>
        <v>0.98343493731924092</v>
      </c>
      <c r="S72" s="1"/>
      <c r="T72" s="1"/>
      <c r="U72" s="1"/>
      <c r="V72" s="1"/>
    </row>
    <row r="73" spans="1:22" s="7" customFormat="1" ht="15" hidden="1" customHeight="1" outlineLevel="1">
      <c r="A73" s="8"/>
      <c r="B73" s="12"/>
      <c r="C73" s="83" t="s">
        <v>78</v>
      </c>
      <c r="D73" s="87">
        <f t="shared" si="26"/>
        <v>383.72210000000001</v>
      </c>
      <c r="E73" s="85">
        <f t="shared" si="26"/>
        <v>399.65</v>
      </c>
      <c r="F73" s="86">
        <f t="shared" si="32"/>
        <v>1.041508946187879</v>
      </c>
      <c r="G73" s="87">
        <v>0.4481</v>
      </c>
      <c r="H73" s="85">
        <v>0.06</v>
      </c>
      <c r="I73" s="86">
        <f t="shared" si="24"/>
        <v>0.13389868332961391</v>
      </c>
      <c r="J73" s="136">
        <v>2.9999999999999997E-4</v>
      </c>
      <c r="K73" s="85"/>
      <c r="L73" s="86">
        <f t="shared" si="33"/>
        <v>0</v>
      </c>
      <c r="M73" s="87">
        <v>32.79795</v>
      </c>
      <c r="N73" s="85">
        <v>46.66</v>
      </c>
      <c r="O73" s="86">
        <f t="shared" si="34"/>
        <v>1.4226498912279577</v>
      </c>
      <c r="P73" s="87">
        <v>350.47575000000001</v>
      </c>
      <c r="Q73" s="85">
        <v>352.93</v>
      </c>
      <c r="R73" s="86">
        <f t="shared" si="35"/>
        <v>1.007002624289983</v>
      </c>
      <c r="S73" s="1"/>
      <c r="T73" s="1"/>
      <c r="U73" s="1"/>
      <c r="V73" s="1"/>
    </row>
    <row r="74" spans="1:22" ht="31.5" hidden="1" customHeight="1">
      <c r="A74" s="9">
        <v>11</v>
      </c>
      <c r="B74" s="9"/>
      <c r="C74" s="80" t="s">
        <v>77</v>
      </c>
      <c r="D74" s="69">
        <f>SUM(D75:D77,D78)</f>
        <v>1798.4022199999999</v>
      </c>
      <c r="E74" s="81">
        <f>SUM(E75:E77,E78)</f>
        <v>3024.2</v>
      </c>
      <c r="F74" s="82">
        <f t="shared" si="32"/>
        <v>1.6816037960629295</v>
      </c>
      <c r="G74" s="69">
        <f>SUM(G75:G77,G78)</f>
        <v>66.535120000000006</v>
      </c>
      <c r="H74" s="81">
        <f>SUM(H75:H77,H78)</f>
        <v>1046.8700000000001</v>
      </c>
      <c r="I74" s="82" t="str">
        <f t="shared" si="24"/>
        <v>св.200</v>
      </c>
      <c r="J74" s="69">
        <f>SUM(J75:J77,J78)</f>
        <v>0</v>
      </c>
      <c r="K74" s="81">
        <f>SUM(K75:K77,K78)</f>
        <v>0</v>
      </c>
      <c r="L74" s="82" t="str">
        <f t="shared" si="33"/>
        <v xml:space="preserve"> </v>
      </c>
      <c r="M74" s="69">
        <f>SUM(M75:M77,M78)</f>
        <v>264.36434000000003</v>
      </c>
      <c r="N74" s="81">
        <f>SUM(N75:N77,N78)</f>
        <v>293.07</v>
      </c>
      <c r="O74" s="82">
        <f t="shared" si="34"/>
        <v>1.108583706864549</v>
      </c>
      <c r="P74" s="69">
        <f>SUM(P75:P77,P78)</f>
        <v>1467.5027599999999</v>
      </c>
      <c r="Q74" s="81">
        <f>SUM(Q75:Q77,Q78)</f>
        <v>1684.2600000000002</v>
      </c>
      <c r="R74" s="82">
        <f t="shared" si="35"/>
        <v>1.1477048261224396</v>
      </c>
      <c r="S74" s="1"/>
      <c r="T74" s="1"/>
      <c r="U74" s="1"/>
      <c r="V74" s="1"/>
    </row>
    <row r="75" spans="1:22" s="7" customFormat="1" ht="15" hidden="1" customHeight="1" outlineLevel="1">
      <c r="A75" s="8"/>
      <c r="B75" s="8"/>
      <c r="C75" s="83" t="s">
        <v>76</v>
      </c>
      <c r="D75" s="87">
        <f t="shared" si="26"/>
        <v>795.64670999999998</v>
      </c>
      <c r="E75" s="85">
        <f t="shared" si="26"/>
        <v>1769.45</v>
      </c>
      <c r="F75" s="86" t="str">
        <f t="shared" si="32"/>
        <v>св.200</v>
      </c>
      <c r="G75" s="87">
        <v>65.309579999999997</v>
      </c>
      <c r="H75" s="85">
        <v>1043.6600000000001</v>
      </c>
      <c r="I75" s="86" t="str">
        <f t="shared" si="24"/>
        <v>св.200</v>
      </c>
      <c r="J75" s="87"/>
      <c r="K75" s="85"/>
      <c r="L75" s="86" t="str">
        <f t="shared" si="33"/>
        <v xml:space="preserve"> </v>
      </c>
      <c r="M75" s="87">
        <v>183.58567000000002</v>
      </c>
      <c r="N75" s="85">
        <v>154.01</v>
      </c>
      <c r="O75" s="86">
        <f t="shared" si="34"/>
        <v>0.83889989888644345</v>
      </c>
      <c r="P75" s="87">
        <v>546.75145999999995</v>
      </c>
      <c r="Q75" s="85">
        <v>571.78</v>
      </c>
      <c r="R75" s="86">
        <f t="shared" si="35"/>
        <v>1.0457768142036603</v>
      </c>
      <c r="S75" s="1"/>
      <c r="T75" s="1"/>
      <c r="U75" s="1"/>
      <c r="V75" s="1"/>
    </row>
    <row r="76" spans="1:22" s="7" customFormat="1" ht="15" hidden="1" customHeight="1" outlineLevel="1">
      <c r="A76" s="8"/>
      <c r="B76" s="8"/>
      <c r="C76" s="83" t="s">
        <v>75</v>
      </c>
      <c r="D76" s="87">
        <f t="shared" si="26"/>
        <v>313.62348000000003</v>
      </c>
      <c r="E76" s="85">
        <f t="shared" si="26"/>
        <v>385.84</v>
      </c>
      <c r="F76" s="86">
        <f t="shared" si="32"/>
        <v>1.2302650299014599</v>
      </c>
      <c r="G76" s="87">
        <v>0.11084999999999999</v>
      </c>
      <c r="H76" s="85">
        <v>1.68</v>
      </c>
      <c r="I76" s="86" t="str">
        <f t="shared" si="24"/>
        <v>св.200</v>
      </c>
      <c r="J76" s="87"/>
      <c r="K76" s="85"/>
      <c r="L76" s="86" t="str">
        <f t="shared" si="33"/>
        <v xml:space="preserve"> </v>
      </c>
      <c r="M76" s="87">
        <v>32.992059999999995</v>
      </c>
      <c r="N76" s="85">
        <v>76.95</v>
      </c>
      <c r="O76" s="86" t="str">
        <f t="shared" si="34"/>
        <v>св.200</v>
      </c>
      <c r="P76" s="87">
        <v>280.52057000000002</v>
      </c>
      <c r="Q76" s="85">
        <v>307.20999999999998</v>
      </c>
      <c r="R76" s="86">
        <f t="shared" si="35"/>
        <v>1.0951425059488507</v>
      </c>
      <c r="S76" s="1"/>
      <c r="T76" s="1"/>
      <c r="U76" s="1"/>
      <c r="V76" s="1"/>
    </row>
    <row r="77" spans="1:22" s="23" customFormat="1" ht="15" hidden="1" customHeight="1" outlineLevel="1">
      <c r="A77" s="21"/>
      <c r="B77" s="21"/>
      <c r="C77" s="83" t="s">
        <v>154</v>
      </c>
      <c r="D77" s="87">
        <f t="shared" si="26"/>
        <v>213.64481000000001</v>
      </c>
      <c r="E77" s="85">
        <f t="shared" si="26"/>
        <v>370.87</v>
      </c>
      <c r="F77" s="86">
        <f t="shared" ref="F77" si="36">IF(E77=0," ",IF(E77/D77*100&gt;200,"св.200",E77/D77))</f>
        <v>1.7359186024692104</v>
      </c>
      <c r="G77" s="84">
        <v>0.27083999999999997</v>
      </c>
      <c r="H77" s="85">
        <v>0.76</v>
      </c>
      <c r="I77" s="86" t="str">
        <f t="shared" si="24"/>
        <v>св.200</v>
      </c>
      <c r="J77" s="87"/>
      <c r="K77" s="85"/>
      <c r="L77" s="88"/>
      <c r="M77" s="87">
        <v>20.543970000000002</v>
      </c>
      <c r="N77" s="85">
        <v>32.44</v>
      </c>
      <c r="O77" s="86">
        <f t="shared" si="34"/>
        <v>1.5790521500956238</v>
      </c>
      <c r="P77" s="87">
        <v>192.83</v>
      </c>
      <c r="Q77" s="85">
        <v>337.67</v>
      </c>
      <c r="R77" s="86">
        <f t="shared" ref="R77" si="37">IF(Q77=0," ",IF(Q77/P77*100&gt;200,"св.200",Q77/P77))</f>
        <v>1.7511279365243997</v>
      </c>
      <c r="S77" s="2"/>
      <c r="T77" s="2"/>
      <c r="U77" s="2"/>
      <c r="V77" s="2"/>
    </row>
    <row r="78" spans="1:22" s="7" customFormat="1" ht="15.75" hidden="1" customHeight="1" outlineLevel="1">
      <c r="A78" s="8"/>
      <c r="B78" s="8"/>
      <c r="C78" s="83" t="s">
        <v>74</v>
      </c>
      <c r="D78" s="87">
        <f t="shared" si="26"/>
        <v>475.48721999999998</v>
      </c>
      <c r="E78" s="85">
        <f t="shared" si="26"/>
        <v>498.04</v>
      </c>
      <c r="F78" s="86">
        <f t="shared" si="32"/>
        <v>1.0474308857344263</v>
      </c>
      <c r="G78" s="87">
        <v>0.84384999999999999</v>
      </c>
      <c r="H78" s="85">
        <v>0.77</v>
      </c>
      <c r="I78" s="86">
        <f t="shared" ref="I78:I101" si="38">IF(G78=0," ",IF(H78/G78*100&gt;200,"св.200",H78/G78))</f>
        <v>0.91248444628784742</v>
      </c>
      <c r="J78" s="87"/>
      <c r="K78" s="85"/>
      <c r="L78" s="86" t="str">
        <f t="shared" si="33"/>
        <v xml:space="preserve"> </v>
      </c>
      <c r="M78" s="87">
        <v>27.242639999999998</v>
      </c>
      <c r="N78" s="85">
        <v>29.67</v>
      </c>
      <c r="O78" s="86">
        <f t="shared" si="34"/>
        <v>1.0891014967712382</v>
      </c>
      <c r="P78" s="87">
        <v>447.40072999999995</v>
      </c>
      <c r="Q78" s="85">
        <v>467.6</v>
      </c>
      <c r="R78" s="86">
        <f t="shared" si="35"/>
        <v>1.0451480488196792</v>
      </c>
      <c r="S78" s="1"/>
      <c r="T78" s="1"/>
      <c r="U78" s="1"/>
      <c r="V78" s="1"/>
    </row>
    <row r="79" spans="1:22" ht="31.5" hidden="1" customHeight="1">
      <c r="A79" s="9">
        <v>12</v>
      </c>
      <c r="B79" s="9"/>
      <c r="C79" s="80" t="s">
        <v>73</v>
      </c>
      <c r="D79" s="69">
        <f>SUM(D80:D81,D82)</f>
        <v>1012.60998</v>
      </c>
      <c r="E79" s="81">
        <f>SUM(E80:E81,E82)</f>
        <v>1629.2800000000002</v>
      </c>
      <c r="F79" s="82">
        <f t="shared" si="32"/>
        <v>1.6089906599577464</v>
      </c>
      <c r="G79" s="69">
        <f>SUM(G80:G81,G82)</f>
        <v>49.43694</v>
      </c>
      <c r="H79" s="81">
        <f>SUM(H80:H81,H82)</f>
        <v>134.84</v>
      </c>
      <c r="I79" s="82" t="str">
        <f t="shared" si="38"/>
        <v>св.200</v>
      </c>
      <c r="J79" s="69">
        <f>SUM(J80:J81,J82)</f>
        <v>0</v>
      </c>
      <c r="K79" s="81">
        <f>SUM(K80:K81,K82)</f>
        <v>0</v>
      </c>
      <c r="L79" s="82" t="str">
        <f t="shared" si="33"/>
        <v xml:space="preserve"> </v>
      </c>
      <c r="M79" s="69">
        <f>SUM(M80:M81,M82)</f>
        <v>325.94766999999996</v>
      </c>
      <c r="N79" s="81">
        <f>SUM(N80:N81,N82)</f>
        <v>482.75</v>
      </c>
      <c r="O79" s="82">
        <f t="shared" si="34"/>
        <v>1.4810659637481074</v>
      </c>
      <c r="P79" s="69">
        <f>SUM(P80:P81,P82)</f>
        <v>637.22537000000011</v>
      </c>
      <c r="Q79" s="81">
        <f>SUM(Q80:Q81,Q82)</f>
        <v>1011.69</v>
      </c>
      <c r="R79" s="82">
        <f t="shared" si="35"/>
        <v>1.5876486524696904</v>
      </c>
      <c r="S79" s="1"/>
      <c r="T79" s="1"/>
      <c r="U79" s="1"/>
      <c r="V79" s="1"/>
    </row>
    <row r="80" spans="1:22" s="7" customFormat="1" ht="15" hidden="1" customHeight="1" outlineLevel="1">
      <c r="A80" s="8"/>
      <c r="B80" s="8"/>
      <c r="C80" s="83" t="s">
        <v>72</v>
      </c>
      <c r="D80" s="87">
        <f t="shared" si="26"/>
        <v>337.64625999999998</v>
      </c>
      <c r="E80" s="85">
        <f t="shared" si="26"/>
        <v>735.37</v>
      </c>
      <c r="F80" s="86" t="str">
        <f t="shared" ref="F80:F82" si="39">IF(E80=0," ",IF(E80/D80*100&gt;200,"св.200",E80/D80))</f>
        <v>св.200</v>
      </c>
      <c r="G80" s="87">
        <v>31.5045</v>
      </c>
      <c r="H80" s="85">
        <v>133.65</v>
      </c>
      <c r="I80" s="86" t="str">
        <f t="shared" si="38"/>
        <v>св.200</v>
      </c>
      <c r="J80" s="87"/>
      <c r="K80" s="85"/>
      <c r="L80" s="86" t="str">
        <f t="shared" si="33"/>
        <v xml:space="preserve"> </v>
      </c>
      <c r="M80" s="87">
        <v>168.29138</v>
      </c>
      <c r="N80" s="85">
        <v>267.23</v>
      </c>
      <c r="O80" s="86">
        <f t="shared" si="34"/>
        <v>1.5879006993703422</v>
      </c>
      <c r="P80" s="87">
        <v>137.85038</v>
      </c>
      <c r="Q80" s="85">
        <v>334.49</v>
      </c>
      <c r="R80" s="89" t="str">
        <f t="shared" ref="R80:R81" si="40">IF(Q80=0," ",IF(Q80/P80*100&gt;200,"св.200",Q80/P80))</f>
        <v>св.200</v>
      </c>
      <c r="S80" s="1"/>
      <c r="T80" s="1"/>
      <c r="U80" s="1"/>
      <c r="V80" s="1"/>
    </row>
    <row r="81" spans="1:22" s="23" customFormat="1" ht="15" hidden="1" customHeight="1" outlineLevel="1">
      <c r="A81" s="21"/>
      <c r="B81" s="21"/>
      <c r="C81" s="83" t="s">
        <v>155</v>
      </c>
      <c r="D81" s="87">
        <f t="shared" si="26"/>
        <v>591.90665000000001</v>
      </c>
      <c r="E81" s="85">
        <f t="shared" si="26"/>
        <v>793.74</v>
      </c>
      <c r="F81" s="86">
        <f t="shared" si="39"/>
        <v>1.3409884818830806</v>
      </c>
      <c r="G81" s="84">
        <v>0.22434999999999999</v>
      </c>
      <c r="H81" s="85">
        <v>0.56999999999999995</v>
      </c>
      <c r="I81" s="86" t="str">
        <f t="shared" si="38"/>
        <v>св.200</v>
      </c>
      <c r="J81" s="87"/>
      <c r="K81" s="85"/>
      <c r="L81" s="88"/>
      <c r="M81" s="87">
        <v>144.62429</v>
      </c>
      <c r="N81" s="85">
        <v>150.66999999999999</v>
      </c>
      <c r="O81" s="86">
        <f t="shared" si="34"/>
        <v>1.0418028672776889</v>
      </c>
      <c r="P81" s="87">
        <v>447.05801000000002</v>
      </c>
      <c r="Q81" s="85">
        <v>642.5</v>
      </c>
      <c r="R81" s="86">
        <f t="shared" si="40"/>
        <v>1.4371736679094509</v>
      </c>
      <c r="S81" s="2"/>
      <c r="T81" s="2"/>
      <c r="U81" s="2"/>
      <c r="V81" s="2"/>
    </row>
    <row r="82" spans="1:22" s="7" customFormat="1" ht="15" hidden="1" customHeight="1" outlineLevel="1">
      <c r="A82" s="8"/>
      <c r="B82" s="8"/>
      <c r="C82" s="90" t="s">
        <v>71</v>
      </c>
      <c r="D82" s="87">
        <f t="shared" si="26"/>
        <v>83.057069999999996</v>
      </c>
      <c r="E82" s="85">
        <f t="shared" si="26"/>
        <v>100.17</v>
      </c>
      <c r="F82" s="86">
        <f t="shared" si="39"/>
        <v>1.2060382096310405</v>
      </c>
      <c r="G82" s="87">
        <v>17.708089999999999</v>
      </c>
      <c r="H82" s="85">
        <v>0.62</v>
      </c>
      <c r="I82" s="86">
        <f t="shared" si="38"/>
        <v>3.5012245815330738E-2</v>
      </c>
      <c r="J82" s="87"/>
      <c r="K82" s="85"/>
      <c r="L82" s="86" t="str">
        <f t="shared" si="33"/>
        <v xml:space="preserve"> </v>
      </c>
      <c r="M82" s="87">
        <v>13.032</v>
      </c>
      <c r="N82" s="85">
        <v>64.849999999999994</v>
      </c>
      <c r="O82" s="86" t="str">
        <f t="shared" si="34"/>
        <v>св.200</v>
      </c>
      <c r="P82" s="87">
        <v>52.316980000000001</v>
      </c>
      <c r="Q82" s="85">
        <v>34.700000000000003</v>
      </c>
      <c r="R82" s="89">
        <f>IF(Q82=0," ",IF(Q82/P82*100&gt;200,"св.200",Q82/P82))</f>
        <v>0.66326458446187075</v>
      </c>
      <c r="S82" s="1"/>
      <c r="T82" s="1"/>
      <c r="U82" s="1"/>
      <c r="V82" s="1"/>
    </row>
    <row r="83" spans="1:22" ht="31.5" hidden="1" customHeight="1">
      <c r="A83" s="9">
        <v>13</v>
      </c>
      <c r="B83" s="9"/>
      <c r="C83" s="80" t="s">
        <v>146</v>
      </c>
      <c r="D83" s="69">
        <f>SUM(D84:D88)</f>
        <v>21101.670109999999</v>
      </c>
      <c r="E83" s="81">
        <f>SUM(E84:E88)</f>
        <v>18094.640000000003</v>
      </c>
      <c r="F83" s="82">
        <f t="shared" si="32"/>
        <v>0.85749800398144904</v>
      </c>
      <c r="G83" s="69">
        <f>SUM(G84:G88)</f>
        <v>390.58988000000005</v>
      </c>
      <c r="H83" s="81">
        <f>SUM(H84:H88)</f>
        <v>210.84</v>
      </c>
      <c r="I83" s="82">
        <f t="shared" si="38"/>
        <v>0.53979893181052196</v>
      </c>
      <c r="J83" s="69">
        <f>SUM(J84:J88)</f>
        <v>0</v>
      </c>
      <c r="K83" s="81">
        <f>SUM(K84:K88)</f>
        <v>0</v>
      </c>
      <c r="L83" s="82" t="str">
        <f t="shared" si="33"/>
        <v xml:space="preserve"> </v>
      </c>
      <c r="M83" s="69">
        <f>SUM(M84:M88)</f>
        <v>1901.9966700000002</v>
      </c>
      <c r="N83" s="81">
        <f>SUM(N84:N88)</f>
        <v>1870.4399999999998</v>
      </c>
      <c r="O83" s="82">
        <f t="shared" si="34"/>
        <v>0.98340866180380837</v>
      </c>
      <c r="P83" s="69">
        <f>SUM(P84:P88)</f>
        <v>18809.083560000003</v>
      </c>
      <c r="Q83" s="81">
        <f>SUM(Q84:Q88)</f>
        <v>16013.36</v>
      </c>
      <c r="R83" s="82">
        <f t="shared" si="35"/>
        <v>0.85136311659832931</v>
      </c>
      <c r="S83" s="1"/>
      <c r="T83" s="1"/>
      <c r="U83" s="1"/>
      <c r="V83" s="1"/>
    </row>
    <row r="84" spans="1:22" s="7" customFormat="1" ht="15" hidden="1" customHeight="1" outlineLevel="1">
      <c r="A84" s="8"/>
      <c r="B84" s="8"/>
      <c r="C84" s="83" t="s">
        <v>167</v>
      </c>
      <c r="D84" s="87">
        <f t="shared" si="26"/>
        <v>18212.94052</v>
      </c>
      <c r="E84" s="85">
        <f t="shared" si="26"/>
        <v>15067.65</v>
      </c>
      <c r="F84" s="86">
        <f t="shared" si="32"/>
        <v>0.82730462900561863</v>
      </c>
      <c r="G84" s="87">
        <v>295.15305000000001</v>
      </c>
      <c r="H84" s="85">
        <v>181.8</v>
      </c>
      <c r="I84" s="86">
        <f t="shared" si="38"/>
        <v>0.61595162238709711</v>
      </c>
      <c r="J84" s="87"/>
      <c r="K84" s="85"/>
      <c r="L84" s="86" t="str">
        <f>IF(K84=0," ",IF(K84/J84*100&gt;200,"св.200",K84/J84))</f>
        <v xml:space="preserve"> </v>
      </c>
      <c r="M84" s="87">
        <v>887.26043000000004</v>
      </c>
      <c r="N84" s="85">
        <v>1031.29</v>
      </c>
      <c r="O84" s="86">
        <f t="shared" si="34"/>
        <v>1.1623306586545281</v>
      </c>
      <c r="P84" s="87">
        <v>17030.527040000001</v>
      </c>
      <c r="Q84" s="85">
        <v>13854.56</v>
      </c>
      <c r="R84" s="86">
        <f t="shared" si="35"/>
        <v>0.81351328514140919</v>
      </c>
      <c r="S84" s="1"/>
      <c r="T84" s="1"/>
      <c r="U84" s="1"/>
      <c r="V84" s="1"/>
    </row>
    <row r="85" spans="1:22" s="7" customFormat="1" ht="15" hidden="1" customHeight="1" outlineLevel="1">
      <c r="A85" s="8"/>
      <c r="B85" s="8"/>
      <c r="C85" s="83" t="s">
        <v>145</v>
      </c>
      <c r="D85" s="87">
        <f t="shared" si="26"/>
        <v>1851.3823399999999</v>
      </c>
      <c r="E85" s="85">
        <f t="shared" si="26"/>
        <v>1565.3</v>
      </c>
      <c r="F85" s="86">
        <f t="shared" si="32"/>
        <v>0.84547635903235419</v>
      </c>
      <c r="G85" s="87">
        <v>76.768419999999992</v>
      </c>
      <c r="H85" s="85">
        <v>28.66</v>
      </c>
      <c r="I85" s="86">
        <f t="shared" si="38"/>
        <v>0.37333059609667624</v>
      </c>
      <c r="J85" s="87"/>
      <c r="K85" s="85"/>
      <c r="L85" s="86" t="str">
        <f t="shared" si="33"/>
        <v xml:space="preserve"> </v>
      </c>
      <c r="M85" s="87">
        <v>614.31372999999996</v>
      </c>
      <c r="N85" s="85">
        <v>345.07</v>
      </c>
      <c r="O85" s="86">
        <f t="shared" si="34"/>
        <v>0.56171624228551753</v>
      </c>
      <c r="P85" s="87">
        <v>1160.3001899999999</v>
      </c>
      <c r="Q85" s="85">
        <v>1191.57</v>
      </c>
      <c r="R85" s="86">
        <f t="shared" si="35"/>
        <v>1.0269497585792864</v>
      </c>
      <c r="S85" s="1"/>
      <c r="T85" s="1"/>
      <c r="U85" s="1"/>
      <c r="V85" s="1"/>
    </row>
    <row r="86" spans="1:22" s="7" customFormat="1" ht="15" hidden="1" customHeight="1" outlineLevel="1">
      <c r="A86" s="8"/>
      <c r="B86" s="8"/>
      <c r="C86" s="83" t="s">
        <v>70</v>
      </c>
      <c r="D86" s="87">
        <f t="shared" si="26"/>
        <v>774.01643000000001</v>
      </c>
      <c r="E86" s="85">
        <f t="shared" si="26"/>
        <v>895.54</v>
      </c>
      <c r="F86" s="86">
        <f t="shared" si="32"/>
        <v>1.1570038636001563</v>
      </c>
      <c r="G86" s="87">
        <v>0.15709999999999999</v>
      </c>
      <c r="H86" s="85">
        <v>0.16</v>
      </c>
      <c r="I86" s="86">
        <f t="shared" si="38"/>
        <v>1.0184595798854235</v>
      </c>
      <c r="J86" s="87"/>
      <c r="K86" s="85"/>
      <c r="L86" s="86" t="str">
        <f t="shared" si="33"/>
        <v xml:space="preserve"> </v>
      </c>
      <c r="M86" s="87">
        <v>335.59325999999999</v>
      </c>
      <c r="N86" s="85">
        <v>381.76</v>
      </c>
      <c r="O86" s="86">
        <f t="shared" si="34"/>
        <v>1.1375675423278764</v>
      </c>
      <c r="P86" s="87">
        <v>438.26607000000001</v>
      </c>
      <c r="Q86" s="85">
        <v>513.62</v>
      </c>
      <c r="R86" s="86">
        <f t="shared" si="35"/>
        <v>1.1719364905432903</v>
      </c>
      <c r="S86" s="1"/>
      <c r="T86" s="1"/>
      <c r="U86" s="1"/>
      <c r="V86" s="1"/>
    </row>
    <row r="87" spans="1:22" s="7" customFormat="1" ht="15" hidden="1" customHeight="1" outlineLevel="1">
      <c r="A87" s="8"/>
      <c r="B87" s="8"/>
      <c r="C87" s="83" t="s">
        <v>69</v>
      </c>
      <c r="D87" s="87">
        <f t="shared" si="26"/>
        <v>158.44403</v>
      </c>
      <c r="E87" s="85">
        <f t="shared" si="26"/>
        <v>451.27</v>
      </c>
      <c r="F87" s="86" t="str">
        <f t="shared" si="32"/>
        <v>св.200</v>
      </c>
      <c r="G87" s="87">
        <v>18.324110000000001</v>
      </c>
      <c r="H87" s="85">
        <v>0.14000000000000001</v>
      </c>
      <c r="I87" s="86">
        <f t="shared" si="38"/>
        <v>7.6402073552276212E-3</v>
      </c>
      <c r="J87" s="87"/>
      <c r="K87" s="85"/>
      <c r="L87" s="86" t="str">
        <f t="shared" si="33"/>
        <v xml:space="preserve"> </v>
      </c>
      <c r="M87" s="87">
        <v>49.077249999999999</v>
      </c>
      <c r="N87" s="85">
        <v>62.04</v>
      </c>
      <c r="O87" s="86">
        <f t="shared" si="34"/>
        <v>1.2641295101090628</v>
      </c>
      <c r="P87" s="87">
        <v>91.042670000000001</v>
      </c>
      <c r="Q87" s="85">
        <v>389.09</v>
      </c>
      <c r="R87" s="86" t="str">
        <f t="shared" si="35"/>
        <v>св.200</v>
      </c>
      <c r="S87" s="1"/>
      <c r="T87" s="1"/>
      <c r="U87" s="1"/>
      <c r="V87" s="1"/>
    </row>
    <row r="88" spans="1:22" s="7" customFormat="1" ht="15" hidden="1" customHeight="1" outlineLevel="1">
      <c r="A88" s="8"/>
      <c r="B88" s="8"/>
      <c r="C88" s="83" t="s">
        <v>68</v>
      </c>
      <c r="D88" s="87">
        <f t="shared" si="26"/>
        <v>104.88678999999999</v>
      </c>
      <c r="E88" s="85">
        <f t="shared" si="26"/>
        <v>114.88</v>
      </c>
      <c r="F88" s="86">
        <f t="shared" si="32"/>
        <v>1.0952761544137255</v>
      </c>
      <c r="G88" s="87">
        <v>0.18719999999999998</v>
      </c>
      <c r="H88" s="85">
        <v>0.08</v>
      </c>
      <c r="I88" s="86">
        <f t="shared" si="38"/>
        <v>0.42735042735042739</v>
      </c>
      <c r="J88" s="87"/>
      <c r="K88" s="85"/>
      <c r="L88" s="86" t="str">
        <f t="shared" si="33"/>
        <v xml:space="preserve"> </v>
      </c>
      <c r="M88" s="87">
        <v>15.752000000000001</v>
      </c>
      <c r="N88" s="85">
        <v>50.28</v>
      </c>
      <c r="O88" s="86" t="str">
        <f t="shared" si="34"/>
        <v>св.200</v>
      </c>
      <c r="P88" s="87">
        <v>88.947589999999991</v>
      </c>
      <c r="Q88" s="85">
        <v>64.52</v>
      </c>
      <c r="R88" s="86">
        <f t="shared" si="35"/>
        <v>0.72537097407585749</v>
      </c>
      <c r="S88" s="1"/>
      <c r="T88" s="1"/>
      <c r="U88" s="1"/>
      <c r="V88" s="1"/>
    </row>
    <row r="89" spans="1:22" ht="32.25" hidden="1" customHeight="1">
      <c r="A89" s="9">
        <v>14</v>
      </c>
      <c r="B89" s="9"/>
      <c r="C89" s="80" t="s">
        <v>144</v>
      </c>
      <c r="D89" s="69">
        <f>SUM(D90:D94)</f>
        <v>4476.1042699999998</v>
      </c>
      <c r="E89" s="81">
        <f>SUM(E90:E94)</f>
        <v>3379.18</v>
      </c>
      <c r="F89" s="82">
        <f t="shared" si="32"/>
        <v>0.75493773070661729</v>
      </c>
      <c r="G89" s="69">
        <f>SUM(G90:G94)</f>
        <v>31.197230000000001</v>
      </c>
      <c r="H89" s="81">
        <f>SUM(H90:H94)</f>
        <v>316.13</v>
      </c>
      <c r="I89" s="82" t="str">
        <f t="shared" si="38"/>
        <v>св.200</v>
      </c>
      <c r="J89" s="69">
        <f>SUM(J90:J94)</f>
        <v>0</v>
      </c>
      <c r="K89" s="81">
        <f>SUM(K90:K94)</f>
        <v>0</v>
      </c>
      <c r="L89" s="82" t="str">
        <f t="shared" si="33"/>
        <v xml:space="preserve"> </v>
      </c>
      <c r="M89" s="69">
        <f>SUM(M90:M94)</f>
        <v>2440.6228400000005</v>
      </c>
      <c r="N89" s="81">
        <f>SUM(N90:N94)</f>
        <v>1174.22</v>
      </c>
      <c r="O89" s="82">
        <f t="shared" si="34"/>
        <v>0.48111489442588345</v>
      </c>
      <c r="P89" s="69">
        <f>SUM(P90:P94)</f>
        <v>2004.2842000000001</v>
      </c>
      <c r="Q89" s="81">
        <f>SUM(Q90:Q94)</f>
        <v>1888.83</v>
      </c>
      <c r="R89" s="82">
        <f t="shared" si="35"/>
        <v>0.94239629290097671</v>
      </c>
      <c r="S89" s="1"/>
      <c r="T89" s="1"/>
      <c r="U89" s="1"/>
      <c r="V89" s="1"/>
    </row>
    <row r="90" spans="1:22" s="7" customFormat="1" ht="15" hidden="1" customHeight="1" outlineLevel="1">
      <c r="A90" s="8"/>
      <c r="B90" s="8"/>
      <c r="C90" s="83" t="s">
        <v>182</v>
      </c>
      <c r="D90" s="87">
        <f t="shared" si="26"/>
        <v>3135.8897099999999</v>
      </c>
      <c r="E90" s="85">
        <f t="shared" si="26"/>
        <v>1542.56</v>
      </c>
      <c r="F90" s="86">
        <f t="shared" si="32"/>
        <v>0.49190505491342679</v>
      </c>
      <c r="G90" s="87">
        <v>28.893599999999999</v>
      </c>
      <c r="H90" s="85">
        <v>287.61</v>
      </c>
      <c r="I90" s="86" t="str">
        <f t="shared" si="38"/>
        <v>св.200</v>
      </c>
      <c r="J90" s="87"/>
      <c r="K90" s="85"/>
      <c r="L90" s="86" t="str">
        <f t="shared" si="33"/>
        <v xml:space="preserve"> </v>
      </c>
      <c r="M90" s="87">
        <v>2205.1738</v>
      </c>
      <c r="N90" s="85">
        <v>893.35</v>
      </c>
      <c r="O90" s="86">
        <f t="shared" si="34"/>
        <v>0.40511546074055477</v>
      </c>
      <c r="P90" s="87">
        <v>901.82231000000002</v>
      </c>
      <c r="Q90" s="85">
        <v>361.6</v>
      </c>
      <c r="R90" s="86">
        <f>IF(P90=0," ",IF(Q90/P90*100&gt;200,"св.200",Q90/P90))</f>
        <v>0.40096590646554309</v>
      </c>
      <c r="S90" s="1"/>
      <c r="T90" s="1"/>
      <c r="U90" s="1"/>
      <c r="V90" s="1"/>
    </row>
    <row r="91" spans="1:22" s="7" customFormat="1" ht="15" hidden="1" customHeight="1" outlineLevel="1">
      <c r="A91" s="8"/>
      <c r="B91" s="8"/>
      <c r="C91" s="83" t="s">
        <v>67</v>
      </c>
      <c r="D91" s="87">
        <f t="shared" si="26"/>
        <v>190.98688000000001</v>
      </c>
      <c r="E91" s="85">
        <f t="shared" si="26"/>
        <v>200.51</v>
      </c>
      <c r="F91" s="86">
        <f t="shared" si="32"/>
        <v>1.0498626921388525</v>
      </c>
      <c r="G91" s="87">
        <v>1.6983499999999998</v>
      </c>
      <c r="H91" s="85">
        <v>8.1999999999999993</v>
      </c>
      <c r="I91" s="86" t="str">
        <f t="shared" si="38"/>
        <v>св.200</v>
      </c>
      <c r="J91" s="87"/>
      <c r="K91" s="85"/>
      <c r="L91" s="86" t="str">
        <f t="shared" si="33"/>
        <v xml:space="preserve"> </v>
      </c>
      <c r="M91" s="87">
        <v>32.072630000000004</v>
      </c>
      <c r="N91" s="85">
        <v>23.17</v>
      </c>
      <c r="O91" s="86">
        <f t="shared" si="34"/>
        <v>0.72242282594224416</v>
      </c>
      <c r="P91" s="87">
        <v>157.2159</v>
      </c>
      <c r="Q91" s="85">
        <v>169.14</v>
      </c>
      <c r="R91" s="86">
        <f t="shared" si="35"/>
        <v>1.0758453820510521</v>
      </c>
      <c r="S91" s="1"/>
      <c r="T91" s="1"/>
      <c r="U91" s="1"/>
      <c r="V91" s="1"/>
    </row>
    <row r="92" spans="1:22" s="7" customFormat="1" ht="15" hidden="1" customHeight="1" outlineLevel="1">
      <c r="A92" s="8"/>
      <c r="B92" s="8"/>
      <c r="C92" s="83" t="s">
        <v>66</v>
      </c>
      <c r="D92" s="87">
        <f t="shared" si="26"/>
        <v>607.44941999999992</v>
      </c>
      <c r="E92" s="85">
        <f t="shared" si="26"/>
        <v>1089.6600000000001</v>
      </c>
      <c r="F92" s="86">
        <f t="shared" si="32"/>
        <v>1.7938283651666014</v>
      </c>
      <c r="G92" s="87">
        <v>0.38235000000000002</v>
      </c>
      <c r="H92" s="85">
        <v>17.02</v>
      </c>
      <c r="I92" s="86" t="str">
        <f t="shared" si="38"/>
        <v>св.200</v>
      </c>
      <c r="J92" s="87"/>
      <c r="K92" s="85"/>
      <c r="L92" s="86" t="str">
        <f t="shared" si="33"/>
        <v xml:space="preserve"> </v>
      </c>
      <c r="M92" s="87">
        <v>75.32808</v>
      </c>
      <c r="N92" s="85">
        <v>106.18</v>
      </c>
      <c r="O92" s="86">
        <f t="shared" si="34"/>
        <v>1.4095673220398026</v>
      </c>
      <c r="P92" s="87">
        <v>531.73898999999994</v>
      </c>
      <c r="Q92" s="85">
        <v>966.46</v>
      </c>
      <c r="R92" s="86">
        <f t="shared" si="35"/>
        <v>1.8175458602349248</v>
      </c>
      <c r="S92" s="1"/>
      <c r="T92" s="1"/>
      <c r="U92" s="1"/>
      <c r="V92" s="1"/>
    </row>
    <row r="93" spans="1:22" s="7" customFormat="1" ht="15" hidden="1" customHeight="1" outlineLevel="1">
      <c r="A93" s="8"/>
      <c r="B93" s="8"/>
      <c r="C93" s="83" t="s">
        <v>65</v>
      </c>
      <c r="D93" s="87">
        <f t="shared" si="26"/>
        <v>347.64923999999996</v>
      </c>
      <c r="E93" s="85">
        <f t="shared" si="26"/>
        <v>344.62</v>
      </c>
      <c r="F93" s="86">
        <f t="shared" si="32"/>
        <v>0.99128650475404478</v>
      </c>
      <c r="G93" s="87">
        <v>0.18184999999999998</v>
      </c>
      <c r="H93" s="85">
        <v>2.85</v>
      </c>
      <c r="I93" s="86" t="str">
        <f>IF(G93&lt;=0.01," ",IF(H93/G93*100&gt;200,"св.200",H93/G93))</f>
        <v>св.200</v>
      </c>
      <c r="J93" s="87"/>
      <c r="K93" s="85"/>
      <c r="L93" s="86" t="str">
        <f t="shared" si="33"/>
        <v xml:space="preserve"> </v>
      </c>
      <c r="M93" s="87">
        <v>87.576719999999995</v>
      </c>
      <c r="N93" s="85">
        <v>94.24</v>
      </c>
      <c r="O93" s="86">
        <f t="shared" si="34"/>
        <v>1.0760850600479215</v>
      </c>
      <c r="P93" s="87">
        <v>259.89067</v>
      </c>
      <c r="Q93" s="85">
        <v>247.53</v>
      </c>
      <c r="R93" s="86">
        <f t="shared" si="35"/>
        <v>0.95243896212203383</v>
      </c>
      <c r="S93" s="1"/>
      <c r="T93" s="1"/>
      <c r="U93" s="1"/>
      <c r="V93" s="1"/>
    </row>
    <row r="94" spans="1:22" s="7" customFormat="1" ht="15" hidden="1" customHeight="1" outlineLevel="1">
      <c r="A94" s="8"/>
      <c r="B94" s="8"/>
      <c r="C94" s="83" t="s">
        <v>64</v>
      </c>
      <c r="D94" s="87">
        <f t="shared" si="26"/>
        <v>194.12901999999997</v>
      </c>
      <c r="E94" s="85">
        <f t="shared" si="26"/>
        <v>201.82999999999998</v>
      </c>
      <c r="F94" s="86">
        <f t="shared" ref="F94:F125" si="41">IF(D94=0," ",IF(E94/D94*100&gt;200,"св.200",E94/D94))</f>
        <v>1.0396693910060435</v>
      </c>
      <c r="G94" s="135">
        <v>4.1079999999999998E-2</v>
      </c>
      <c r="H94" s="85">
        <v>0.45</v>
      </c>
      <c r="I94" s="86" t="str">
        <f t="shared" si="38"/>
        <v>св.200</v>
      </c>
      <c r="J94" s="87"/>
      <c r="K94" s="85"/>
      <c r="L94" s="86" t="str">
        <f>IF(J94=0," ",IF(K94/J94*100&gt;200,"св.200",K94/J94))</f>
        <v xml:space="preserve"> </v>
      </c>
      <c r="M94" s="87">
        <v>40.471609999999998</v>
      </c>
      <c r="N94" s="85">
        <v>57.28</v>
      </c>
      <c r="O94" s="86">
        <f t="shared" ref="O94:O125" si="42">IF(M94=0," ",IF(N94/M94*100&gt;200,"св.200",N94/M94))</f>
        <v>1.4153131046676919</v>
      </c>
      <c r="P94" s="87">
        <v>153.61632999999998</v>
      </c>
      <c r="Q94" s="85">
        <v>144.1</v>
      </c>
      <c r="R94" s="86">
        <f t="shared" ref="R94:R125" si="43">IF(P94=0," ",IF(Q94/P94*100&gt;200,"св.200",Q94/P94))</f>
        <v>0.93805131264364938</v>
      </c>
      <c r="S94" s="1"/>
      <c r="T94" s="1"/>
      <c r="U94" s="1"/>
      <c r="V94" s="1"/>
    </row>
    <row r="95" spans="1:22" ht="29.25" hidden="1" customHeight="1">
      <c r="A95" s="9">
        <v>15</v>
      </c>
      <c r="B95" s="9"/>
      <c r="C95" s="80" t="s">
        <v>63</v>
      </c>
      <c r="D95" s="69">
        <f>SUM(D96:D99)</f>
        <v>5501.5772499999994</v>
      </c>
      <c r="E95" s="81">
        <f>SUM(E96:E99)</f>
        <v>5969.01</v>
      </c>
      <c r="F95" s="82">
        <f t="shared" si="41"/>
        <v>1.0849634075391745</v>
      </c>
      <c r="G95" s="69">
        <f>SUM(G96:G99)</f>
        <v>512.48045000000002</v>
      </c>
      <c r="H95" s="81">
        <f>SUM(H96:H99)</f>
        <v>344.58</v>
      </c>
      <c r="I95" s="82">
        <f t="shared" si="38"/>
        <v>0.67237686822980269</v>
      </c>
      <c r="J95" s="69">
        <f>SUM(J96:J99)</f>
        <v>0</v>
      </c>
      <c r="K95" s="81">
        <f>SUM(K96:K99)</f>
        <v>0</v>
      </c>
      <c r="L95" s="82" t="str">
        <f t="shared" ref="L95:L125" si="44">IF(J95=0," ",IF(K95/J95*100&gt;200,"св.200",K95/J95))</f>
        <v xml:space="preserve"> </v>
      </c>
      <c r="M95" s="69">
        <f>SUM(M96:M99)</f>
        <v>2084.0109899999998</v>
      </c>
      <c r="N95" s="81">
        <f>SUM(N96:N99)</f>
        <v>2576.3399999999997</v>
      </c>
      <c r="O95" s="82">
        <f t="shared" si="42"/>
        <v>1.236241081434988</v>
      </c>
      <c r="P95" s="69">
        <f>SUM(P96:P99)</f>
        <v>2905.08581</v>
      </c>
      <c r="Q95" s="81">
        <f>SUM(Q96:Q99)</f>
        <v>3048.09</v>
      </c>
      <c r="R95" s="82">
        <f t="shared" si="43"/>
        <v>1.0492254616052117</v>
      </c>
      <c r="S95" s="1"/>
      <c r="T95" s="1"/>
      <c r="U95" s="1"/>
      <c r="V95" s="1"/>
    </row>
    <row r="96" spans="1:22" s="7" customFormat="1" ht="14.25" hidden="1" customHeight="1" outlineLevel="1">
      <c r="A96" s="8"/>
      <c r="B96" s="8"/>
      <c r="C96" s="83" t="s">
        <v>62</v>
      </c>
      <c r="D96" s="87">
        <f t="shared" ref="D96:E141" si="45">(G96+J96+M96+P96)</f>
        <v>3144.4593500000001</v>
      </c>
      <c r="E96" s="85">
        <f t="shared" si="45"/>
        <v>3323.0499999999997</v>
      </c>
      <c r="F96" s="86">
        <f t="shared" si="41"/>
        <v>1.0567953438482198</v>
      </c>
      <c r="G96" s="87">
        <v>333.89052000000004</v>
      </c>
      <c r="H96" s="85">
        <v>228.18</v>
      </c>
      <c r="I96" s="86">
        <f t="shared" si="38"/>
        <v>0.68339765980777167</v>
      </c>
      <c r="J96" s="87"/>
      <c r="K96" s="85"/>
      <c r="L96" s="86" t="str">
        <f t="shared" si="44"/>
        <v xml:space="preserve"> </v>
      </c>
      <c r="M96" s="87">
        <v>1553.9003799999998</v>
      </c>
      <c r="N96" s="85">
        <v>1879</v>
      </c>
      <c r="O96" s="86">
        <f t="shared" si="42"/>
        <v>1.2092152265256542</v>
      </c>
      <c r="P96" s="87">
        <v>1256.6684499999999</v>
      </c>
      <c r="Q96" s="85">
        <v>1215.8699999999999</v>
      </c>
      <c r="R96" s="86">
        <f t="shared" si="43"/>
        <v>0.96753443599224598</v>
      </c>
      <c r="S96" s="1"/>
      <c r="T96" s="1"/>
      <c r="U96" s="1"/>
      <c r="V96" s="1"/>
    </row>
    <row r="97" spans="1:22" s="7" customFormat="1" ht="15" hidden="1" customHeight="1" outlineLevel="1">
      <c r="A97" s="8"/>
      <c r="B97" s="8"/>
      <c r="C97" s="83" t="s">
        <v>61</v>
      </c>
      <c r="D97" s="87">
        <f t="shared" si="45"/>
        <v>1459.34239</v>
      </c>
      <c r="E97" s="85">
        <f t="shared" si="45"/>
        <v>1652.04</v>
      </c>
      <c r="F97" s="86">
        <f t="shared" si="41"/>
        <v>1.1320441394154253</v>
      </c>
      <c r="G97" s="87">
        <v>174.22301999999999</v>
      </c>
      <c r="H97" s="85">
        <v>114.46</v>
      </c>
      <c r="I97" s="86">
        <f t="shared" si="38"/>
        <v>0.65697403247860131</v>
      </c>
      <c r="J97" s="87"/>
      <c r="K97" s="85"/>
      <c r="L97" s="86" t="str">
        <f t="shared" si="44"/>
        <v xml:space="preserve"> </v>
      </c>
      <c r="M97" s="87">
        <v>288.61590000000001</v>
      </c>
      <c r="N97" s="85">
        <v>466.89</v>
      </c>
      <c r="O97" s="86">
        <f t="shared" si="42"/>
        <v>1.6176863436837678</v>
      </c>
      <c r="P97" s="87">
        <v>996.50346999999999</v>
      </c>
      <c r="Q97" s="85">
        <v>1070.69</v>
      </c>
      <c r="R97" s="86">
        <f t="shared" si="43"/>
        <v>1.0744468355940597</v>
      </c>
      <c r="S97" s="1"/>
      <c r="T97" s="1"/>
      <c r="U97" s="1"/>
      <c r="V97" s="1"/>
    </row>
    <row r="98" spans="1:22" s="7" customFormat="1" ht="15" hidden="1" customHeight="1" outlineLevel="1">
      <c r="A98" s="8"/>
      <c r="B98" s="8"/>
      <c r="C98" s="83" t="s">
        <v>60</v>
      </c>
      <c r="D98" s="87">
        <f t="shared" si="45"/>
        <v>542.52006000000006</v>
      </c>
      <c r="E98" s="85">
        <f t="shared" si="45"/>
        <v>586.46</v>
      </c>
      <c r="F98" s="86">
        <f t="shared" si="41"/>
        <v>1.0809922862575809</v>
      </c>
      <c r="G98" s="87">
        <v>0.52566999999999997</v>
      </c>
      <c r="H98" s="85">
        <v>0.65</v>
      </c>
      <c r="I98" s="86">
        <f t="shared" si="38"/>
        <v>1.2365172066125136</v>
      </c>
      <c r="J98" s="87"/>
      <c r="K98" s="85"/>
      <c r="L98" s="86" t="str">
        <f t="shared" si="44"/>
        <v xml:space="preserve"> </v>
      </c>
      <c r="M98" s="87">
        <v>155.37181000000001</v>
      </c>
      <c r="N98" s="85">
        <v>138.29</v>
      </c>
      <c r="O98" s="86">
        <f t="shared" si="42"/>
        <v>0.89005849902887779</v>
      </c>
      <c r="P98" s="87">
        <v>386.62258000000003</v>
      </c>
      <c r="Q98" s="85">
        <v>447.52</v>
      </c>
      <c r="R98" s="86">
        <f t="shared" si="43"/>
        <v>1.1575112865885897</v>
      </c>
      <c r="S98" s="1"/>
      <c r="T98" s="1"/>
      <c r="U98" s="1"/>
      <c r="V98" s="1"/>
    </row>
    <row r="99" spans="1:22" s="7" customFormat="1" ht="15" hidden="1" customHeight="1" outlineLevel="1">
      <c r="A99" s="8"/>
      <c r="B99" s="8"/>
      <c r="C99" s="83" t="s">
        <v>59</v>
      </c>
      <c r="D99" s="87">
        <f t="shared" si="45"/>
        <v>355.25545</v>
      </c>
      <c r="E99" s="85">
        <f t="shared" si="45"/>
        <v>407.46</v>
      </c>
      <c r="F99" s="86">
        <f t="shared" si="41"/>
        <v>1.1469493289969233</v>
      </c>
      <c r="G99" s="87">
        <v>3.84124</v>
      </c>
      <c r="H99" s="85">
        <v>1.29</v>
      </c>
      <c r="I99" s="86">
        <f t="shared" si="38"/>
        <v>0.33582905520092471</v>
      </c>
      <c r="J99" s="87"/>
      <c r="K99" s="126">
        <v>0</v>
      </c>
      <c r="L99" s="86" t="str">
        <f t="shared" si="44"/>
        <v xml:space="preserve"> </v>
      </c>
      <c r="M99" s="87">
        <v>86.122899999999987</v>
      </c>
      <c r="N99" s="85">
        <v>92.16</v>
      </c>
      <c r="O99" s="86">
        <f t="shared" si="42"/>
        <v>1.0700986613316552</v>
      </c>
      <c r="P99" s="87">
        <v>265.29131000000001</v>
      </c>
      <c r="Q99" s="85">
        <v>314.01</v>
      </c>
      <c r="R99" s="86">
        <f t="shared" si="43"/>
        <v>1.1836422384133125</v>
      </c>
      <c r="S99" s="1"/>
      <c r="T99" s="1"/>
      <c r="U99" s="1"/>
      <c r="V99" s="1"/>
    </row>
    <row r="100" spans="1:22" ht="29.25" hidden="1" customHeight="1">
      <c r="A100" s="9">
        <v>16</v>
      </c>
      <c r="B100" s="9"/>
      <c r="C100" s="80" t="s">
        <v>143</v>
      </c>
      <c r="D100" s="69">
        <f>SUM(D101:D106)</f>
        <v>4828.2959300000002</v>
      </c>
      <c r="E100" s="81">
        <f>SUM(E101:E106)</f>
        <v>4907.8900000000003</v>
      </c>
      <c r="F100" s="82">
        <f t="shared" si="41"/>
        <v>1.0164849195562875</v>
      </c>
      <c r="G100" s="69">
        <f>SUM(G101:G106)</f>
        <v>378.21470000000005</v>
      </c>
      <c r="H100" s="81">
        <f>SUM(H101:H106)</f>
        <v>232.81000000000003</v>
      </c>
      <c r="I100" s="82">
        <f t="shared" si="38"/>
        <v>0.61554984510120836</v>
      </c>
      <c r="J100" s="69">
        <f>SUM(J101:J106)</f>
        <v>0</v>
      </c>
      <c r="K100" s="81">
        <f>SUM(K101:K106)</f>
        <v>0</v>
      </c>
      <c r="L100" s="82" t="str">
        <f t="shared" si="44"/>
        <v xml:space="preserve"> </v>
      </c>
      <c r="M100" s="69">
        <f>SUM(M101:M106)</f>
        <v>480.45072999999996</v>
      </c>
      <c r="N100" s="81">
        <f>SUM(N101:N106)</f>
        <v>502.29</v>
      </c>
      <c r="O100" s="82">
        <f t="shared" si="42"/>
        <v>1.045455795227952</v>
      </c>
      <c r="P100" s="69">
        <f>SUM(P101:P106)</f>
        <v>3969.6304999999998</v>
      </c>
      <c r="Q100" s="81">
        <f>SUM(Q101:Q106)</f>
        <v>4172.79</v>
      </c>
      <c r="R100" s="82">
        <f t="shared" si="43"/>
        <v>1.0511784409153446</v>
      </c>
      <c r="S100" s="1"/>
      <c r="T100" s="1"/>
      <c r="U100" s="1"/>
      <c r="V100" s="1"/>
    </row>
    <row r="101" spans="1:22" s="7" customFormat="1" ht="15" hidden="1" customHeight="1" outlineLevel="1">
      <c r="A101" s="8"/>
      <c r="B101" s="8"/>
      <c r="C101" s="83" t="s">
        <v>142</v>
      </c>
      <c r="D101" s="87">
        <f t="shared" si="45"/>
        <v>1299.2552000000001</v>
      </c>
      <c r="E101" s="85">
        <f t="shared" si="45"/>
        <v>1174.0899999999999</v>
      </c>
      <c r="F101" s="86">
        <f t="shared" si="41"/>
        <v>0.9036638837389297</v>
      </c>
      <c r="G101" s="87">
        <v>371.65213</v>
      </c>
      <c r="H101" s="85">
        <v>174.95</v>
      </c>
      <c r="I101" s="86">
        <f t="shared" si="38"/>
        <v>0.47073590026243084</v>
      </c>
      <c r="J101" s="87"/>
      <c r="K101" s="85"/>
      <c r="L101" s="86" t="str">
        <f t="shared" si="44"/>
        <v xml:space="preserve"> </v>
      </c>
      <c r="M101" s="87">
        <v>248.75626</v>
      </c>
      <c r="N101" s="85">
        <v>269.22000000000003</v>
      </c>
      <c r="O101" s="86">
        <f t="shared" si="42"/>
        <v>1.0822642212099507</v>
      </c>
      <c r="P101" s="87">
        <v>678.84681</v>
      </c>
      <c r="Q101" s="85">
        <v>729.92</v>
      </c>
      <c r="R101" s="86">
        <f t="shared" si="43"/>
        <v>1.0752352213307153</v>
      </c>
      <c r="S101" s="1"/>
      <c r="T101" s="1"/>
      <c r="U101" s="1"/>
      <c r="V101" s="1"/>
    </row>
    <row r="102" spans="1:22" s="7" customFormat="1" ht="15" hidden="1" customHeight="1" outlineLevel="1">
      <c r="A102" s="8"/>
      <c r="B102" s="8"/>
      <c r="C102" s="83" t="s">
        <v>58</v>
      </c>
      <c r="D102" s="87">
        <f t="shared" si="45"/>
        <v>234.56324999999998</v>
      </c>
      <c r="E102" s="85">
        <f t="shared" si="45"/>
        <v>262.25</v>
      </c>
      <c r="F102" s="86">
        <f t="shared" si="41"/>
        <v>1.1180353273583992</v>
      </c>
      <c r="G102" s="87">
        <v>0.9088099999999999</v>
      </c>
      <c r="H102" s="85">
        <v>38.92</v>
      </c>
      <c r="I102" s="86" t="str">
        <f t="shared" ref="I102:I108" si="46">IF(G102=0," ",IF(H102/G102*100&gt;200,"св.200",H102/G102))</f>
        <v>св.200</v>
      </c>
      <c r="J102" s="87"/>
      <c r="K102" s="85"/>
      <c r="L102" s="86" t="str">
        <f t="shared" si="44"/>
        <v xml:space="preserve"> </v>
      </c>
      <c r="M102" s="87">
        <v>67.025639999999996</v>
      </c>
      <c r="N102" s="85">
        <v>52.27</v>
      </c>
      <c r="O102" s="86">
        <f t="shared" si="42"/>
        <v>0.77985081529993605</v>
      </c>
      <c r="P102" s="87">
        <v>166.62879999999998</v>
      </c>
      <c r="Q102" s="85">
        <v>171.06</v>
      </c>
      <c r="R102" s="86">
        <f t="shared" si="43"/>
        <v>1.0265932419845789</v>
      </c>
      <c r="S102" s="1"/>
      <c r="T102" s="1"/>
      <c r="U102" s="1"/>
      <c r="V102" s="1"/>
    </row>
    <row r="103" spans="1:22" s="7" customFormat="1" ht="15" hidden="1" customHeight="1" outlineLevel="1">
      <c r="A103" s="8"/>
      <c r="B103" s="8"/>
      <c r="C103" s="83" t="s">
        <v>57</v>
      </c>
      <c r="D103" s="87">
        <f t="shared" si="45"/>
        <v>947.97083999999995</v>
      </c>
      <c r="E103" s="85">
        <f t="shared" si="45"/>
        <v>900.91</v>
      </c>
      <c r="F103" s="86">
        <f t="shared" si="41"/>
        <v>0.95035623669605707</v>
      </c>
      <c r="G103" s="87">
        <v>0.32019999999999998</v>
      </c>
      <c r="H103" s="85">
        <v>12.46</v>
      </c>
      <c r="I103" s="86" t="str">
        <f t="shared" si="46"/>
        <v>св.200</v>
      </c>
      <c r="J103" s="87"/>
      <c r="K103" s="85"/>
      <c r="L103" s="86" t="str">
        <f t="shared" si="44"/>
        <v xml:space="preserve"> </v>
      </c>
      <c r="M103" s="87">
        <v>48.903779999999998</v>
      </c>
      <c r="N103" s="85">
        <v>56.64</v>
      </c>
      <c r="O103" s="86">
        <f t="shared" si="42"/>
        <v>1.1581926795842776</v>
      </c>
      <c r="P103" s="87">
        <v>898.74685999999997</v>
      </c>
      <c r="Q103" s="85">
        <v>831.81</v>
      </c>
      <c r="R103" s="86">
        <f t="shared" si="43"/>
        <v>0.92552200961236175</v>
      </c>
      <c r="S103" s="1"/>
      <c r="T103" s="1"/>
      <c r="U103" s="1"/>
      <c r="V103" s="1"/>
    </row>
    <row r="104" spans="1:22" s="7" customFormat="1" ht="15" hidden="1" customHeight="1" outlineLevel="1">
      <c r="A104" s="8"/>
      <c r="B104" s="8"/>
      <c r="C104" s="83" t="s">
        <v>56</v>
      </c>
      <c r="D104" s="87">
        <f t="shared" si="45"/>
        <v>661.67813000000001</v>
      </c>
      <c r="E104" s="85">
        <f t="shared" si="45"/>
        <v>752.26</v>
      </c>
      <c r="F104" s="86">
        <f t="shared" si="41"/>
        <v>1.1368971799022585</v>
      </c>
      <c r="G104" s="87">
        <v>0.24740000000000001</v>
      </c>
      <c r="H104" s="85">
        <v>0.96</v>
      </c>
      <c r="I104" s="86" t="str">
        <f t="shared" si="46"/>
        <v>св.200</v>
      </c>
      <c r="J104" s="87"/>
      <c r="K104" s="85"/>
      <c r="L104" s="86" t="str">
        <f t="shared" si="44"/>
        <v xml:space="preserve"> </v>
      </c>
      <c r="M104" s="87">
        <v>28.566179999999999</v>
      </c>
      <c r="N104" s="85">
        <v>38.24</v>
      </c>
      <c r="O104" s="86">
        <f t="shared" si="42"/>
        <v>1.3386459092535299</v>
      </c>
      <c r="P104" s="87">
        <v>632.86455000000001</v>
      </c>
      <c r="Q104" s="85">
        <v>713.06</v>
      </c>
      <c r="R104" s="86">
        <f t="shared" si="43"/>
        <v>1.1267181895399259</v>
      </c>
      <c r="S104" s="1"/>
      <c r="T104" s="1"/>
      <c r="U104" s="1"/>
      <c r="V104" s="1"/>
    </row>
    <row r="105" spans="1:22" s="7" customFormat="1" ht="15" hidden="1" customHeight="1" outlineLevel="1">
      <c r="A105" s="8"/>
      <c r="B105" s="8"/>
      <c r="C105" s="83" t="s">
        <v>55</v>
      </c>
      <c r="D105" s="87">
        <f t="shared" si="45"/>
        <v>730.76299000000006</v>
      </c>
      <c r="E105" s="85">
        <f t="shared" si="45"/>
        <v>831</v>
      </c>
      <c r="F105" s="86">
        <f t="shared" si="41"/>
        <v>1.1371676061481986</v>
      </c>
      <c r="G105" s="87">
        <v>4.7180799999999996</v>
      </c>
      <c r="H105" s="85">
        <v>5.15</v>
      </c>
      <c r="I105" s="86">
        <f t="shared" si="46"/>
        <v>1.0915457135105808</v>
      </c>
      <c r="J105" s="87"/>
      <c r="K105" s="85"/>
      <c r="L105" s="86" t="str">
        <f t="shared" si="44"/>
        <v xml:space="preserve"> </v>
      </c>
      <c r="M105" s="87">
        <v>8.6396299999999986</v>
      </c>
      <c r="N105" s="85">
        <v>19.73</v>
      </c>
      <c r="O105" s="86" t="str">
        <f t="shared" si="42"/>
        <v>св.200</v>
      </c>
      <c r="P105" s="87">
        <v>717.40528000000006</v>
      </c>
      <c r="Q105" s="85">
        <v>806.12</v>
      </c>
      <c r="R105" s="86">
        <f t="shared" si="43"/>
        <v>1.1236605339732095</v>
      </c>
      <c r="S105" s="1"/>
      <c r="T105" s="1"/>
      <c r="U105" s="1"/>
      <c r="V105" s="1"/>
    </row>
    <row r="106" spans="1:22" s="7" customFormat="1" ht="15" hidden="1" customHeight="1" outlineLevel="1">
      <c r="A106" s="8"/>
      <c r="B106" s="8"/>
      <c r="C106" s="83" t="s">
        <v>54</v>
      </c>
      <c r="D106" s="87">
        <f t="shared" si="45"/>
        <v>954.06551999999999</v>
      </c>
      <c r="E106" s="85">
        <f t="shared" si="45"/>
        <v>987.38000000000011</v>
      </c>
      <c r="F106" s="86">
        <f t="shared" si="41"/>
        <v>1.0349184404022904</v>
      </c>
      <c r="G106" s="87">
        <v>0.36807999999999996</v>
      </c>
      <c r="H106" s="85">
        <v>0.37</v>
      </c>
      <c r="I106" s="86">
        <f t="shared" si="46"/>
        <v>1.005216257335362</v>
      </c>
      <c r="J106" s="87"/>
      <c r="K106" s="85"/>
      <c r="L106" s="86" t="str">
        <f>IF(J106=0," ",IF(K106/J106*100&gt;200,"св.200",K106/J106))</f>
        <v xml:space="preserve"> </v>
      </c>
      <c r="M106" s="87">
        <v>78.559240000000003</v>
      </c>
      <c r="N106" s="85">
        <v>66.19</v>
      </c>
      <c r="O106" s="86">
        <f t="shared" si="42"/>
        <v>0.84254888412871609</v>
      </c>
      <c r="P106" s="87">
        <v>875.13819999999998</v>
      </c>
      <c r="Q106" s="85">
        <v>920.82</v>
      </c>
      <c r="R106" s="86">
        <f t="shared" si="43"/>
        <v>1.0521995268861537</v>
      </c>
      <c r="S106" s="1"/>
      <c r="T106" s="1"/>
      <c r="U106" s="1"/>
      <c r="V106" s="1"/>
    </row>
    <row r="107" spans="1:22" ht="31.5" hidden="1" customHeight="1">
      <c r="A107" s="9">
        <v>17</v>
      </c>
      <c r="B107" s="9"/>
      <c r="C107" s="80" t="s">
        <v>171</v>
      </c>
      <c r="D107" s="69">
        <f>SUM(D108:D113)</f>
        <v>3537.2807400000002</v>
      </c>
      <c r="E107" s="81">
        <f>SUM(E108:E113)</f>
        <v>3627.0699999999997</v>
      </c>
      <c r="F107" s="82">
        <f t="shared" si="41"/>
        <v>1.0253836962909535</v>
      </c>
      <c r="G107" s="69">
        <f>SUM(G108:G113)</f>
        <v>84.730229999999992</v>
      </c>
      <c r="H107" s="81">
        <f>SUM(H108:H113)</f>
        <v>43.300000000000004</v>
      </c>
      <c r="I107" s="82">
        <f t="shared" si="46"/>
        <v>0.51103366531638128</v>
      </c>
      <c r="J107" s="69">
        <f>SUM(J108:J113)</f>
        <v>1.3527100000000001</v>
      </c>
      <c r="K107" s="81">
        <f>SUM(K108:K113)</f>
        <v>0</v>
      </c>
      <c r="L107" s="82">
        <f t="shared" si="44"/>
        <v>0</v>
      </c>
      <c r="M107" s="69">
        <f>SUM(M108:M113)</f>
        <v>957.20361000000003</v>
      </c>
      <c r="N107" s="81">
        <f>SUM(N108:N113)</f>
        <v>1072.45</v>
      </c>
      <c r="O107" s="82">
        <f t="shared" si="42"/>
        <v>1.120399034015344</v>
      </c>
      <c r="P107" s="69">
        <f>SUM(P108:P113)</f>
        <v>2493.9941899999999</v>
      </c>
      <c r="Q107" s="81">
        <f>SUM(Q108:Q113)</f>
        <v>2511.3200000000002</v>
      </c>
      <c r="R107" s="82">
        <f t="shared" si="43"/>
        <v>1.0069470129760008</v>
      </c>
      <c r="S107" s="1"/>
      <c r="T107" s="1"/>
      <c r="U107" s="1"/>
      <c r="V107" s="1"/>
    </row>
    <row r="108" spans="1:22" s="7" customFormat="1" ht="13.5" hidden="1" customHeight="1" outlineLevel="1">
      <c r="A108" s="8"/>
      <c r="B108" s="8"/>
      <c r="C108" s="83" t="s">
        <v>168</v>
      </c>
      <c r="D108" s="87">
        <f t="shared" si="45"/>
        <v>1293.7846099999999</v>
      </c>
      <c r="E108" s="85">
        <f t="shared" si="45"/>
        <v>1167.3200000000002</v>
      </c>
      <c r="F108" s="86">
        <f t="shared" si="41"/>
        <v>0.90225219173073967</v>
      </c>
      <c r="G108" s="87">
        <v>68.184119999999993</v>
      </c>
      <c r="H108" s="85">
        <v>18.87</v>
      </c>
      <c r="I108" s="86">
        <f t="shared" si="46"/>
        <v>0.27675065689782319</v>
      </c>
      <c r="J108" s="87"/>
      <c r="K108" s="85"/>
      <c r="L108" s="86" t="str">
        <f t="shared" si="44"/>
        <v xml:space="preserve"> </v>
      </c>
      <c r="M108" s="87">
        <v>356.10697999999996</v>
      </c>
      <c r="N108" s="85">
        <v>389.1</v>
      </c>
      <c r="O108" s="86">
        <f t="shared" si="42"/>
        <v>1.0926491808725571</v>
      </c>
      <c r="P108" s="87">
        <v>869.49351000000001</v>
      </c>
      <c r="Q108" s="85">
        <v>759.35</v>
      </c>
      <c r="R108" s="86">
        <f t="shared" si="43"/>
        <v>0.87332451739634032</v>
      </c>
      <c r="S108" s="1"/>
      <c r="T108" s="1"/>
      <c r="U108" s="1"/>
      <c r="V108" s="1"/>
    </row>
    <row r="109" spans="1:22" s="7" customFormat="1" ht="15" hidden="1" customHeight="1" outlineLevel="1">
      <c r="A109" s="8"/>
      <c r="B109" s="8"/>
      <c r="C109" s="83" t="s">
        <v>163</v>
      </c>
      <c r="D109" s="87">
        <f t="shared" si="45"/>
        <v>501.98399000000001</v>
      </c>
      <c r="E109" s="85">
        <f t="shared" si="45"/>
        <v>952.39</v>
      </c>
      <c r="F109" s="86">
        <f t="shared" si="41"/>
        <v>1.897251743028697</v>
      </c>
      <c r="G109" s="87">
        <v>4.9841499999999996</v>
      </c>
      <c r="H109" s="85">
        <v>5.03</v>
      </c>
      <c r="I109" s="86">
        <f t="shared" ref="I109:I136" si="47">IF(G109=0," ",IF(H109/G109*100&gt;200,"св.200",H109/G109))</f>
        <v>1.0091991613414526</v>
      </c>
      <c r="J109" s="87"/>
      <c r="K109" s="85"/>
      <c r="L109" s="86" t="str">
        <f t="shared" si="44"/>
        <v xml:space="preserve"> </v>
      </c>
      <c r="M109" s="87">
        <v>118.43606</v>
      </c>
      <c r="N109" s="85">
        <v>137.35</v>
      </c>
      <c r="O109" s="86">
        <f t="shared" si="42"/>
        <v>1.1596974772717026</v>
      </c>
      <c r="P109" s="87">
        <v>378.56378000000001</v>
      </c>
      <c r="Q109" s="85">
        <v>810.01</v>
      </c>
      <c r="R109" s="86" t="str">
        <f t="shared" si="43"/>
        <v>св.200</v>
      </c>
      <c r="S109" s="1"/>
      <c r="T109" s="1"/>
      <c r="U109" s="1"/>
      <c r="V109" s="1"/>
    </row>
    <row r="110" spans="1:22" s="7" customFormat="1" ht="15" hidden="1" customHeight="1" outlineLevel="1">
      <c r="A110" s="8"/>
      <c r="B110" s="8"/>
      <c r="C110" s="83" t="s">
        <v>53</v>
      </c>
      <c r="D110" s="87">
        <f t="shared" si="45"/>
        <v>306.11896999999999</v>
      </c>
      <c r="E110" s="85">
        <f t="shared" si="45"/>
        <v>239.22</v>
      </c>
      <c r="F110" s="86">
        <f t="shared" si="41"/>
        <v>0.78146088104242606</v>
      </c>
      <c r="G110" s="87">
        <v>5.1650000000000001E-2</v>
      </c>
      <c r="H110" s="85">
        <v>0.35</v>
      </c>
      <c r="I110" s="86" t="str">
        <f t="shared" si="47"/>
        <v>св.200</v>
      </c>
      <c r="J110" s="87"/>
      <c r="K110" s="85"/>
      <c r="L110" s="86" t="str">
        <f t="shared" ref="L110:L112" si="48">IF(K110=0," ",IF(K110/J110*100&gt;200,"св.200",K110/J110))</f>
        <v xml:space="preserve"> </v>
      </c>
      <c r="M110" s="87">
        <v>51.018000000000001</v>
      </c>
      <c r="N110" s="85">
        <v>54.7</v>
      </c>
      <c r="O110" s="86">
        <f t="shared" si="42"/>
        <v>1.0721706064526246</v>
      </c>
      <c r="P110" s="87">
        <v>255.04931999999999</v>
      </c>
      <c r="Q110" s="85">
        <v>184.17</v>
      </c>
      <c r="R110" s="86">
        <f t="shared" si="43"/>
        <v>0.72209563232711227</v>
      </c>
      <c r="S110" s="1"/>
      <c r="T110" s="1"/>
      <c r="U110" s="1"/>
      <c r="V110" s="1"/>
    </row>
    <row r="111" spans="1:22" s="7" customFormat="1" ht="15" hidden="1" customHeight="1" outlineLevel="1">
      <c r="A111" s="8"/>
      <c r="B111" s="8"/>
      <c r="C111" s="83" t="s">
        <v>52</v>
      </c>
      <c r="D111" s="87">
        <f t="shared" si="45"/>
        <v>468.88808999999998</v>
      </c>
      <c r="E111" s="85">
        <f t="shared" si="45"/>
        <v>397.29</v>
      </c>
      <c r="F111" s="86">
        <f t="shared" si="41"/>
        <v>0.84730239149388509</v>
      </c>
      <c r="G111" s="87">
        <v>1.3622400000000001</v>
      </c>
      <c r="H111" s="85">
        <v>12.1</v>
      </c>
      <c r="I111" s="86" t="str">
        <f t="shared" si="47"/>
        <v>св.200</v>
      </c>
      <c r="J111" s="135">
        <v>7.1999999999999998E-3</v>
      </c>
      <c r="K111" s="85"/>
      <c r="L111" s="86">
        <f>IF(J111=0," ",IF(K111/J111*100&gt;200,"св.200",K111/J111))</f>
        <v>0</v>
      </c>
      <c r="M111" s="87">
        <v>109.12624000000001</v>
      </c>
      <c r="N111" s="85">
        <v>111.09</v>
      </c>
      <c r="O111" s="86">
        <f t="shared" si="42"/>
        <v>1.0179953052538051</v>
      </c>
      <c r="P111" s="87">
        <v>358.39240999999998</v>
      </c>
      <c r="Q111" s="85">
        <v>274.10000000000002</v>
      </c>
      <c r="R111" s="86">
        <f t="shared" si="43"/>
        <v>0.76480414303416755</v>
      </c>
      <c r="S111" s="1"/>
      <c r="T111" s="1"/>
      <c r="U111" s="1"/>
      <c r="V111" s="1"/>
    </row>
    <row r="112" spans="1:22" s="7" customFormat="1" ht="15" hidden="1" customHeight="1" outlineLevel="1">
      <c r="A112" s="8"/>
      <c r="B112" s="8"/>
      <c r="C112" s="83" t="s">
        <v>51</v>
      </c>
      <c r="D112" s="87">
        <f t="shared" si="45"/>
        <v>228.73579000000001</v>
      </c>
      <c r="E112" s="85">
        <f t="shared" si="45"/>
        <v>264.28000000000003</v>
      </c>
      <c r="F112" s="86">
        <f t="shared" si="41"/>
        <v>1.1553941777104493</v>
      </c>
      <c r="G112" s="87">
        <v>0.38351999999999997</v>
      </c>
      <c r="H112" s="85">
        <v>5.03</v>
      </c>
      <c r="I112" s="86" t="str">
        <f t="shared" si="47"/>
        <v>св.200</v>
      </c>
      <c r="J112" s="87"/>
      <c r="K112" s="85"/>
      <c r="L112" s="86" t="str">
        <f t="shared" si="48"/>
        <v xml:space="preserve"> </v>
      </c>
      <c r="M112" s="87">
        <v>220.42448999999999</v>
      </c>
      <c r="N112" s="85">
        <v>252.27</v>
      </c>
      <c r="O112" s="86">
        <f t="shared" si="42"/>
        <v>1.1444735564546391</v>
      </c>
      <c r="P112" s="87">
        <v>7.9277799999999994</v>
      </c>
      <c r="Q112" s="85">
        <v>6.98</v>
      </c>
      <c r="R112" s="86">
        <f t="shared" si="43"/>
        <v>0.88044824654569132</v>
      </c>
      <c r="S112" s="1"/>
      <c r="T112" s="1"/>
      <c r="U112" s="1"/>
      <c r="V112" s="1"/>
    </row>
    <row r="113" spans="1:22" s="7" customFormat="1" ht="15" hidden="1" customHeight="1" outlineLevel="1">
      <c r="A113" s="8"/>
      <c r="B113" s="8"/>
      <c r="C113" s="83" t="s">
        <v>183</v>
      </c>
      <c r="D113" s="87">
        <f t="shared" si="45"/>
        <v>737.76929000000007</v>
      </c>
      <c r="E113" s="85">
        <f t="shared" si="45"/>
        <v>606.56999999999994</v>
      </c>
      <c r="F113" s="86">
        <f t="shared" si="41"/>
        <v>0.82216759117203142</v>
      </c>
      <c r="G113" s="87">
        <v>9.7645499999999998</v>
      </c>
      <c r="H113" s="85">
        <v>1.92</v>
      </c>
      <c r="I113" s="86">
        <f t="shared" si="47"/>
        <v>0.19662964499132063</v>
      </c>
      <c r="J113" s="87">
        <v>1.34551</v>
      </c>
      <c r="K113" s="85"/>
      <c r="L113" s="86">
        <f>IF(J113=0," ",IF(K113/J113*100&gt;200,"св.200",K113/J113))</f>
        <v>0</v>
      </c>
      <c r="M113" s="87">
        <v>102.09183999999999</v>
      </c>
      <c r="N113" s="85">
        <v>127.94</v>
      </c>
      <c r="O113" s="86">
        <f t="shared" si="42"/>
        <v>1.2531853672144611</v>
      </c>
      <c r="P113" s="87">
        <v>624.56739000000005</v>
      </c>
      <c r="Q113" s="85">
        <v>476.71</v>
      </c>
      <c r="R113" s="86">
        <f t="shared" si="43"/>
        <v>0.76326431323928068</v>
      </c>
      <c r="S113" s="1"/>
      <c r="T113" s="1"/>
      <c r="U113" s="1"/>
      <c r="V113" s="1"/>
    </row>
    <row r="114" spans="1:22" ht="31.5" hidden="1" customHeight="1">
      <c r="A114" s="9">
        <v>18</v>
      </c>
      <c r="B114" s="9"/>
      <c r="C114" s="80" t="s">
        <v>141</v>
      </c>
      <c r="D114" s="69">
        <f>SUM(D115:D120)</f>
        <v>11232.014739999999</v>
      </c>
      <c r="E114" s="81">
        <f>SUM(E115:E120)</f>
        <v>9290.75</v>
      </c>
      <c r="F114" s="82">
        <f t="shared" si="41"/>
        <v>0.8271668275962395</v>
      </c>
      <c r="G114" s="69">
        <f>SUM(G115:G120)</f>
        <v>3725.1905800000004</v>
      </c>
      <c r="H114" s="81">
        <f>SUM(H115:H120)</f>
        <v>659.62000000000012</v>
      </c>
      <c r="I114" s="82">
        <f t="shared" si="47"/>
        <v>0.17707013529493035</v>
      </c>
      <c r="J114" s="69">
        <f>SUM(J115:J120)</f>
        <v>0.44639999999999996</v>
      </c>
      <c r="K114" s="81">
        <f>SUM(K115:K120)</f>
        <v>0</v>
      </c>
      <c r="L114" s="82">
        <f t="shared" si="44"/>
        <v>0</v>
      </c>
      <c r="M114" s="69">
        <f>SUM(M115:M120)</f>
        <v>4761.44146</v>
      </c>
      <c r="N114" s="81">
        <f>SUM(N115:N120)</f>
        <v>5564.9100000000008</v>
      </c>
      <c r="O114" s="82">
        <f t="shared" si="42"/>
        <v>1.1687448111564098</v>
      </c>
      <c r="P114" s="69">
        <f>SUM(P115:P120)</f>
        <v>2744.9362999999998</v>
      </c>
      <c r="Q114" s="81">
        <f>SUM(Q115:Q120)</f>
        <v>3066.22</v>
      </c>
      <c r="R114" s="82">
        <f t="shared" si="43"/>
        <v>1.1170459584071222</v>
      </c>
      <c r="S114" s="1"/>
      <c r="T114" s="1"/>
      <c r="U114" s="1"/>
      <c r="V114" s="1"/>
    </row>
    <row r="115" spans="1:22" s="7" customFormat="1" ht="15" hidden="1" customHeight="1" outlineLevel="1">
      <c r="A115" s="8"/>
      <c r="B115" s="8"/>
      <c r="C115" s="83" t="s">
        <v>169</v>
      </c>
      <c r="D115" s="87">
        <f t="shared" si="45"/>
        <v>9083.5687199999993</v>
      </c>
      <c r="E115" s="85">
        <f t="shared" si="45"/>
        <v>6540.41</v>
      </c>
      <c r="F115" s="86">
        <f t="shared" si="41"/>
        <v>0.72002647875602799</v>
      </c>
      <c r="G115" s="87">
        <v>3722.0740699999997</v>
      </c>
      <c r="H115" s="85">
        <v>656.59</v>
      </c>
      <c r="I115" s="86">
        <f t="shared" si="47"/>
        <v>0.17640433469396274</v>
      </c>
      <c r="J115" s="87"/>
      <c r="K115" s="85"/>
      <c r="L115" s="86" t="str">
        <f t="shared" si="44"/>
        <v xml:space="preserve"> </v>
      </c>
      <c r="M115" s="87">
        <v>3976.5677900000001</v>
      </c>
      <c r="N115" s="85">
        <v>4352.05</v>
      </c>
      <c r="O115" s="86">
        <f t="shared" si="42"/>
        <v>1.0944236914417094</v>
      </c>
      <c r="P115" s="87">
        <v>1384.92686</v>
      </c>
      <c r="Q115" s="85">
        <v>1531.77</v>
      </c>
      <c r="R115" s="86">
        <f t="shared" si="43"/>
        <v>1.1060295270755309</v>
      </c>
      <c r="S115" s="1"/>
      <c r="T115" s="1"/>
      <c r="U115" s="1"/>
      <c r="V115" s="1"/>
    </row>
    <row r="116" spans="1:22" s="7" customFormat="1" ht="15" hidden="1" customHeight="1" outlineLevel="1">
      <c r="A116" s="8"/>
      <c r="B116" s="8"/>
      <c r="C116" s="83" t="s">
        <v>50</v>
      </c>
      <c r="D116" s="87">
        <f t="shared" si="45"/>
        <v>216.60701</v>
      </c>
      <c r="E116" s="85">
        <f t="shared" si="45"/>
        <v>189.52</v>
      </c>
      <c r="F116" s="86">
        <f t="shared" si="41"/>
        <v>0.8749485993089513</v>
      </c>
      <c r="G116" s="87">
        <v>1.2626500000000001</v>
      </c>
      <c r="H116" s="85">
        <v>1.23</v>
      </c>
      <c r="I116" s="86">
        <f t="shared" si="47"/>
        <v>0.97414168613630059</v>
      </c>
      <c r="J116" s="87"/>
      <c r="K116" s="85"/>
      <c r="L116" s="86" t="str">
        <f t="shared" si="44"/>
        <v xml:space="preserve"> </v>
      </c>
      <c r="M116" s="87">
        <v>47.72475</v>
      </c>
      <c r="N116" s="85">
        <v>46.43</v>
      </c>
      <c r="O116" s="86">
        <f t="shared" si="42"/>
        <v>0.97287047077250277</v>
      </c>
      <c r="P116" s="87">
        <v>167.61960999999999</v>
      </c>
      <c r="Q116" s="85">
        <v>141.86000000000001</v>
      </c>
      <c r="R116" s="86">
        <f t="shared" si="43"/>
        <v>0.84632102413315491</v>
      </c>
      <c r="S116" s="1"/>
      <c r="T116" s="1"/>
      <c r="U116" s="1"/>
      <c r="V116" s="1"/>
    </row>
    <row r="117" spans="1:22" s="7" customFormat="1" ht="15" hidden="1" customHeight="1" outlineLevel="1">
      <c r="A117" s="8"/>
      <c r="B117" s="8"/>
      <c r="C117" s="83" t="s">
        <v>49</v>
      </c>
      <c r="D117" s="87">
        <f t="shared" si="45"/>
        <v>654.08716000000004</v>
      </c>
      <c r="E117" s="85">
        <f t="shared" si="45"/>
        <v>666.03</v>
      </c>
      <c r="F117" s="86">
        <f t="shared" si="41"/>
        <v>1.018258789853022</v>
      </c>
      <c r="G117" s="87">
        <v>0.56389999999999996</v>
      </c>
      <c r="H117" s="85">
        <v>0.11</v>
      </c>
      <c r="I117" s="86">
        <f t="shared" si="47"/>
        <v>0.19507004788082996</v>
      </c>
      <c r="J117" s="87"/>
      <c r="K117" s="85"/>
      <c r="L117" s="86" t="str">
        <f t="shared" si="44"/>
        <v xml:space="preserve"> </v>
      </c>
      <c r="M117" s="87">
        <v>309.46974999999998</v>
      </c>
      <c r="N117" s="85">
        <v>258.64</v>
      </c>
      <c r="O117" s="86">
        <f t="shared" si="42"/>
        <v>0.83575212116854714</v>
      </c>
      <c r="P117" s="87">
        <v>344.05351000000002</v>
      </c>
      <c r="Q117" s="85">
        <v>407.28</v>
      </c>
      <c r="R117" s="86">
        <f t="shared" si="43"/>
        <v>1.1837693502967022</v>
      </c>
      <c r="S117" s="1"/>
      <c r="T117" s="1"/>
      <c r="U117" s="1"/>
      <c r="V117" s="1"/>
    </row>
    <row r="118" spans="1:22" s="7" customFormat="1" ht="15" hidden="1" customHeight="1" outlineLevel="1">
      <c r="A118" s="8"/>
      <c r="B118" s="8"/>
      <c r="C118" s="83" t="s">
        <v>48</v>
      </c>
      <c r="D118" s="87">
        <f t="shared" si="45"/>
        <v>395.71377000000001</v>
      </c>
      <c r="E118" s="85">
        <f t="shared" si="45"/>
        <v>388.81</v>
      </c>
      <c r="F118" s="86">
        <f t="shared" si="41"/>
        <v>0.98255362708252481</v>
      </c>
      <c r="G118" s="87">
        <v>6.2350000000000003E-2</v>
      </c>
      <c r="H118" s="85">
        <v>0.32</v>
      </c>
      <c r="I118" s="86" t="str">
        <f t="shared" si="47"/>
        <v>св.200</v>
      </c>
      <c r="J118" s="87"/>
      <c r="K118" s="85"/>
      <c r="L118" s="86" t="str">
        <f t="shared" si="44"/>
        <v xml:space="preserve"> </v>
      </c>
      <c r="M118" s="87">
        <v>140.12381999999999</v>
      </c>
      <c r="N118" s="85">
        <v>131.87</v>
      </c>
      <c r="O118" s="86">
        <f t="shared" si="42"/>
        <v>0.94109623902631268</v>
      </c>
      <c r="P118" s="87">
        <v>255.52760000000001</v>
      </c>
      <c r="Q118" s="85">
        <v>256.62</v>
      </c>
      <c r="R118" s="86">
        <f t="shared" si="43"/>
        <v>1.0042750763518304</v>
      </c>
      <c r="S118" s="1"/>
      <c r="T118" s="1"/>
      <c r="U118" s="1"/>
      <c r="V118" s="1"/>
    </row>
    <row r="119" spans="1:22" s="7" customFormat="1" ht="15" hidden="1" customHeight="1" outlineLevel="1">
      <c r="A119" s="8"/>
      <c r="B119" s="8"/>
      <c r="C119" s="83" t="s">
        <v>47</v>
      </c>
      <c r="D119" s="87">
        <f t="shared" si="45"/>
        <v>221.55948000000001</v>
      </c>
      <c r="E119" s="85">
        <f t="shared" si="45"/>
        <v>183.34</v>
      </c>
      <c r="F119" s="86">
        <f t="shared" si="41"/>
        <v>0.82749788002752123</v>
      </c>
      <c r="G119" s="87">
        <v>0.16978000000000001</v>
      </c>
      <c r="H119" s="85">
        <v>0.17</v>
      </c>
      <c r="I119" s="86">
        <f t="shared" si="47"/>
        <v>1.0012957945576628</v>
      </c>
      <c r="J119" s="87">
        <v>0.44639999999999996</v>
      </c>
      <c r="K119" s="85"/>
      <c r="L119" s="86">
        <f t="shared" si="44"/>
        <v>0</v>
      </c>
      <c r="M119" s="87">
        <v>129.87135000000001</v>
      </c>
      <c r="N119" s="85">
        <v>96.17</v>
      </c>
      <c r="O119" s="86">
        <f t="shared" si="42"/>
        <v>0.74050204298330613</v>
      </c>
      <c r="P119" s="87">
        <v>91.071950000000001</v>
      </c>
      <c r="Q119" s="85">
        <v>87</v>
      </c>
      <c r="R119" s="86">
        <f t="shared" si="43"/>
        <v>0.95528864815126935</v>
      </c>
      <c r="S119" s="1"/>
      <c r="T119" s="1"/>
      <c r="U119" s="1"/>
      <c r="V119" s="1"/>
    </row>
    <row r="120" spans="1:22" s="7" customFormat="1" ht="15" hidden="1" customHeight="1" outlineLevel="1">
      <c r="A120" s="8"/>
      <c r="B120" s="8"/>
      <c r="C120" s="83" t="s">
        <v>46</v>
      </c>
      <c r="D120" s="87">
        <f t="shared" si="45"/>
        <v>660.47860000000003</v>
      </c>
      <c r="E120" s="85">
        <f t="shared" si="45"/>
        <v>1322.64</v>
      </c>
      <c r="F120" s="86" t="str">
        <f t="shared" si="41"/>
        <v>св.200</v>
      </c>
      <c r="G120" s="87">
        <v>1.0578299999999998</v>
      </c>
      <c r="H120" s="85">
        <v>1.2</v>
      </c>
      <c r="I120" s="86">
        <f t="shared" si="47"/>
        <v>1.1343977765803581</v>
      </c>
      <c r="J120" s="87"/>
      <c r="K120" s="85"/>
      <c r="L120" s="86" t="str">
        <f t="shared" si="44"/>
        <v xml:space="preserve"> </v>
      </c>
      <c r="M120" s="87">
        <v>157.684</v>
      </c>
      <c r="N120" s="85">
        <v>679.75</v>
      </c>
      <c r="O120" s="86" t="str">
        <f t="shared" si="42"/>
        <v>св.200</v>
      </c>
      <c r="P120" s="87">
        <v>501.73677000000004</v>
      </c>
      <c r="Q120" s="85">
        <v>641.69000000000005</v>
      </c>
      <c r="R120" s="86">
        <f t="shared" si="43"/>
        <v>1.2789375592305106</v>
      </c>
      <c r="S120" s="1"/>
      <c r="T120" s="1"/>
      <c r="U120" s="1"/>
      <c r="V120" s="1"/>
    </row>
    <row r="121" spans="1:22" ht="30" hidden="1" customHeight="1">
      <c r="A121" s="9">
        <v>19</v>
      </c>
      <c r="B121" s="9"/>
      <c r="C121" s="80" t="s">
        <v>140</v>
      </c>
      <c r="D121" s="69">
        <f>SUM(D122:D129)</f>
        <v>7200.2789200000007</v>
      </c>
      <c r="E121" s="81">
        <f>SUM(E122:E129)</f>
        <v>8477.1699999999983</v>
      </c>
      <c r="F121" s="82">
        <f t="shared" si="41"/>
        <v>1.1773391134131228</v>
      </c>
      <c r="G121" s="69">
        <f>SUM(G122:G129)</f>
        <v>442.58479999999992</v>
      </c>
      <c r="H121" s="81">
        <f>SUM(H122:H129)</f>
        <v>968.43000000000018</v>
      </c>
      <c r="I121" s="82" t="str">
        <f t="shared" si="47"/>
        <v>св.200</v>
      </c>
      <c r="J121" s="69">
        <f>SUM(J122:J129)</f>
        <v>2.6600999999999999</v>
      </c>
      <c r="K121" s="81">
        <f>SUM(K122:K129)</f>
        <v>3.0900000000000003</v>
      </c>
      <c r="L121" s="82">
        <f t="shared" si="44"/>
        <v>1.1616104657719637</v>
      </c>
      <c r="M121" s="69">
        <f>SUM(M122:M129)</f>
        <v>869.46716000000015</v>
      </c>
      <c r="N121" s="81">
        <f>SUM(N122:N129)</f>
        <v>942.42000000000007</v>
      </c>
      <c r="O121" s="82">
        <f t="shared" si="42"/>
        <v>1.0839052276569019</v>
      </c>
      <c r="P121" s="69">
        <f>SUM(P122:P129)</f>
        <v>5885.5668600000008</v>
      </c>
      <c r="Q121" s="81">
        <f>SUM(Q122:Q129)</f>
        <v>6563.23</v>
      </c>
      <c r="R121" s="82">
        <f t="shared" si="43"/>
        <v>1.1151398252911868</v>
      </c>
      <c r="S121" s="1"/>
      <c r="T121" s="1"/>
      <c r="U121" s="1"/>
      <c r="V121" s="1"/>
    </row>
    <row r="122" spans="1:22" s="7" customFormat="1" ht="15" hidden="1" customHeight="1" outlineLevel="1">
      <c r="A122" s="8"/>
      <c r="B122" s="10"/>
      <c r="C122" s="83" t="s">
        <v>139</v>
      </c>
      <c r="D122" s="87">
        <f t="shared" si="45"/>
        <v>1003.03969</v>
      </c>
      <c r="E122" s="85">
        <f t="shared" si="45"/>
        <v>1472.5700000000002</v>
      </c>
      <c r="F122" s="86">
        <f t="shared" si="41"/>
        <v>1.4681074085911796</v>
      </c>
      <c r="G122" s="87">
        <v>347.25046999999995</v>
      </c>
      <c r="H122" s="85">
        <v>881.82</v>
      </c>
      <c r="I122" s="86" t="str">
        <f t="shared" si="47"/>
        <v>св.200</v>
      </c>
      <c r="J122" s="87"/>
      <c r="K122" s="85"/>
      <c r="L122" s="86" t="str">
        <f t="shared" si="44"/>
        <v xml:space="preserve"> </v>
      </c>
      <c r="M122" s="87">
        <v>55.289079999999998</v>
      </c>
      <c r="N122" s="85">
        <v>95.95</v>
      </c>
      <c r="O122" s="86">
        <f t="shared" si="42"/>
        <v>1.7354240656563649</v>
      </c>
      <c r="P122" s="87">
        <v>600.50013999999999</v>
      </c>
      <c r="Q122" s="85">
        <v>494.8</v>
      </c>
      <c r="R122" s="86">
        <f t="shared" si="43"/>
        <v>0.82397982455091523</v>
      </c>
      <c r="S122" s="1"/>
      <c r="T122" s="1"/>
      <c r="U122" s="1"/>
      <c r="V122" s="1"/>
    </row>
    <row r="123" spans="1:22" s="7" customFormat="1" ht="15" hidden="1" customHeight="1" outlineLevel="1">
      <c r="A123" s="8"/>
      <c r="B123" s="10"/>
      <c r="C123" s="83" t="s">
        <v>45</v>
      </c>
      <c r="D123" s="87">
        <f t="shared" si="45"/>
        <v>314.06912</v>
      </c>
      <c r="E123" s="85">
        <f t="shared" si="45"/>
        <v>284.01</v>
      </c>
      <c r="F123" s="86">
        <f t="shared" si="41"/>
        <v>0.90429138655847474</v>
      </c>
      <c r="G123" s="87">
        <v>41.2226</v>
      </c>
      <c r="H123" s="85">
        <v>2.83</v>
      </c>
      <c r="I123" s="86">
        <f t="shared" si="47"/>
        <v>6.8651661952424156E-2</v>
      </c>
      <c r="J123" s="87"/>
      <c r="K123" s="85"/>
      <c r="L123" s="86" t="str">
        <f t="shared" si="44"/>
        <v xml:space="preserve"> </v>
      </c>
      <c r="M123" s="87">
        <v>65.784189999999995</v>
      </c>
      <c r="N123" s="85">
        <v>63.58</v>
      </c>
      <c r="O123" s="86">
        <f t="shared" si="42"/>
        <v>0.9664936210356927</v>
      </c>
      <c r="P123" s="87">
        <v>207.06232999999997</v>
      </c>
      <c r="Q123" s="85">
        <v>217.6</v>
      </c>
      <c r="R123" s="86">
        <f t="shared" si="43"/>
        <v>1.0508912944232784</v>
      </c>
      <c r="S123" s="1"/>
      <c r="T123" s="1"/>
      <c r="U123" s="1"/>
      <c r="V123" s="1"/>
    </row>
    <row r="124" spans="1:22" s="7" customFormat="1" ht="15" hidden="1" customHeight="1" outlineLevel="1">
      <c r="A124" s="8"/>
      <c r="B124" s="10"/>
      <c r="C124" s="83" t="s">
        <v>44</v>
      </c>
      <c r="D124" s="87">
        <f t="shared" si="45"/>
        <v>3404.0528900000004</v>
      </c>
      <c r="E124" s="85">
        <f t="shared" si="45"/>
        <v>3938.91</v>
      </c>
      <c r="F124" s="86">
        <f t="shared" si="41"/>
        <v>1.1571236191926499</v>
      </c>
      <c r="G124" s="87">
        <v>24.118919999999999</v>
      </c>
      <c r="H124" s="85">
        <v>22.07</v>
      </c>
      <c r="I124" s="86">
        <f t="shared" si="47"/>
        <v>0.91504926422907829</v>
      </c>
      <c r="J124" s="87">
        <v>2.6600999999999999</v>
      </c>
      <c r="K124" s="85">
        <v>2.66</v>
      </c>
      <c r="L124" s="86">
        <f t="shared" si="44"/>
        <v>0.99996240742829223</v>
      </c>
      <c r="M124" s="87">
        <v>25.53294</v>
      </c>
      <c r="N124" s="85">
        <v>54.29</v>
      </c>
      <c r="O124" s="86" t="str">
        <f t="shared" si="42"/>
        <v>св.200</v>
      </c>
      <c r="P124" s="87">
        <v>3351.7409300000004</v>
      </c>
      <c r="Q124" s="85">
        <v>3859.89</v>
      </c>
      <c r="R124" s="86">
        <f t="shared" si="43"/>
        <v>1.1516075020750483</v>
      </c>
      <c r="S124" s="1"/>
      <c r="T124" s="1"/>
      <c r="U124" s="1"/>
      <c r="V124" s="1"/>
    </row>
    <row r="125" spans="1:22" s="7" customFormat="1" ht="15" hidden="1" customHeight="1" outlineLevel="1">
      <c r="A125" s="8"/>
      <c r="B125" s="10"/>
      <c r="C125" s="83" t="s">
        <v>43</v>
      </c>
      <c r="D125" s="87">
        <f t="shared" si="45"/>
        <v>439.59314999999998</v>
      </c>
      <c r="E125" s="85">
        <f t="shared" si="45"/>
        <v>634.5</v>
      </c>
      <c r="F125" s="86">
        <f t="shared" si="41"/>
        <v>1.443380089066447</v>
      </c>
      <c r="G125" s="87">
        <v>5.2533199999999995</v>
      </c>
      <c r="H125" s="85">
        <v>4.8</v>
      </c>
      <c r="I125" s="86">
        <f t="shared" si="47"/>
        <v>0.91370790281193615</v>
      </c>
      <c r="J125" s="87"/>
      <c r="K125" s="85"/>
      <c r="L125" s="86" t="str">
        <f t="shared" si="44"/>
        <v xml:space="preserve"> </v>
      </c>
      <c r="M125" s="87">
        <v>212.66498999999999</v>
      </c>
      <c r="N125" s="85">
        <v>288.49</v>
      </c>
      <c r="O125" s="86">
        <f t="shared" si="42"/>
        <v>1.3565467451882889</v>
      </c>
      <c r="P125" s="87">
        <v>221.67483999999999</v>
      </c>
      <c r="Q125" s="85">
        <v>341.21</v>
      </c>
      <c r="R125" s="86">
        <f t="shared" si="43"/>
        <v>1.5392364780775301</v>
      </c>
      <c r="S125" s="1"/>
      <c r="T125" s="1"/>
      <c r="U125" s="1"/>
      <c r="V125" s="1"/>
    </row>
    <row r="126" spans="1:22" s="7" customFormat="1" ht="15" hidden="1" customHeight="1" outlineLevel="1">
      <c r="A126" s="8"/>
      <c r="B126" s="10"/>
      <c r="C126" s="83" t="s">
        <v>42</v>
      </c>
      <c r="D126" s="87">
        <f t="shared" si="45"/>
        <v>637.31903999999997</v>
      </c>
      <c r="E126" s="85">
        <f t="shared" si="45"/>
        <v>584.30999999999995</v>
      </c>
      <c r="F126" s="86">
        <f t="shared" ref="F126:F142" si="49">IF(D126=0," ",IF(E126/D126*100&gt;200,"св.200",E126/D126))</f>
        <v>0.9168249547353865</v>
      </c>
      <c r="G126" s="87">
        <v>5.0621</v>
      </c>
      <c r="H126" s="85">
        <v>15.37</v>
      </c>
      <c r="I126" s="86" t="str">
        <f t="shared" si="47"/>
        <v>св.200</v>
      </c>
      <c r="J126" s="87"/>
      <c r="K126" s="85">
        <v>0.43</v>
      </c>
      <c r="L126" s="86" t="str">
        <f>IF(J126=0," ",IF(K126/J126*100&gt;200,"св.200",K126/J126))</f>
        <v xml:space="preserve"> </v>
      </c>
      <c r="M126" s="87">
        <v>264.15527000000003</v>
      </c>
      <c r="N126" s="85">
        <v>140.31</v>
      </c>
      <c r="O126" s="86">
        <f t="shared" ref="O126:O142" si="50">IF(M126=0," ",IF(N126/M126*100&gt;200,"св.200",N126/M126))</f>
        <v>0.53116487132738255</v>
      </c>
      <c r="P126" s="87">
        <v>368.10166999999996</v>
      </c>
      <c r="Q126" s="85">
        <v>428.2</v>
      </c>
      <c r="R126" s="86">
        <f t="shared" ref="R126:R142" si="51">IF(P126=0," ",IF(Q126/P126*100&gt;200,"св.200",Q126/P126))</f>
        <v>1.1632655727967767</v>
      </c>
      <c r="S126" s="1"/>
      <c r="T126" s="1"/>
      <c r="U126" s="1"/>
      <c r="V126" s="1"/>
    </row>
    <row r="127" spans="1:22" s="7" customFormat="1" ht="15" hidden="1" customHeight="1" outlineLevel="1">
      <c r="A127" s="8"/>
      <c r="B127" s="10"/>
      <c r="C127" s="83" t="s">
        <v>41</v>
      </c>
      <c r="D127" s="87">
        <f t="shared" si="45"/>
        <v>879.43455000000006</v>
      </c>
      <c r="E127" s="85">
        <f t="shared" si="45"/>
        <v>869.11999999999989</v>
      </c>
      <c r="F127" s="86">
        <f t="shared" si="49"/>
        <v>0.98827138415246463</v>
      </c>
      <c r="G127" s="87">
        <v>6.5350699999999993</v>
      </c>
      <c r="H127" s="85">
        <v>37.479999999999997</v>
      </c>
      <c r="I127" s="86" t="str">
        <f t="shared" si="47"/>
        <v>св.200</v>
      </c>
      <c r="J127" s="87"/>
      <c r="K127" s="85"/>
      <c r="L127" s="86" t="str">
        <f t="shared" ref="L127:L142" si="52">IF(J127=0," ",IF(K127/J127*100&gt;200,"св.200",K127/J127))</f>
        <v xml:space="preserve"> </v>
      </c>
      <c r="M127" s="87">
        <v>118.7971</v>
      </c>
      <c r="N127" s="85">
        <v>118.58</v>
      </c>
      <c r="O127" s="86">
        <f t="shared" si="50"/>
        <v>0.9981725143122181</v>
      </c>
      <c r="P127" s="87">
        <v>754.10238000000004</v>
      </c>
      <c r="Q127" s="85">
        <v>713.06</v>
      </c>
      <c r="R127" s="86">
        <f t="shared" si="51"/>
        <v>0.94557452530517128</v>
      </c>
      <c r="S127" s="1"/>
      <c r="T127" s="1"/>
      <c r="U127" s="1"/>
      <c r="V127" s="1"/>
    </row>
    <row r="128" spans="1:22" s="7" customFormat="1" ht="15" hidden="1" customHeight="1" outlineLevel="1">
      <c r="A128" s="8"/>
      <c r="B128" s="10"/>
      <c r="C128" s="83" t="s">
        <v>40</v>
      </c>
      <c r="D128" s="87">
        <f t="shared" si="45"/>
        <v>101.78130999999999</v>
      </c>
      <c r="E128" s="85">
        <f t="shared" si="45"/>
        <v>122.25</v>
      </c>
      <c r="F128" s="86">
        <f t="shared" si="49"/>
        <v>1.2011046035858648</v>
      </c>
      <c r="G128" s="87">
        <v>1.1525000000000001</v>
      </c>
      <c r="H128" s="85">
        <v>1.24</v>
      </c>
      <c r="I128" s="86">
        <f t="shared" si="47"/>
        <v>1.0759219088937093</v>
      </c>
      <c r="J128" s="87"/>
      <c r="K128" s="85"/>
      <c r="L128" s="86" t="str">
        <f t="shared" si="52"/>
        <v xml:space="preserve"> </v>
      </c>
      <c r="M128" s="87">
        <v>19.102169999999997</v>
      </c>
      <c r="N128" s="85">
        <v>20.03</v>
      </c>
      <c r="O128" s="86">
        <f t="shared" si="50"/>
        <v>1.0485719685250421</v>
      </c>
      <c r="P128" s="87">
        <v>81.52664</v>
      </c>
      <c r="Q128" s="85">
        <v>100.98</v>
      </c>
      <c r="R128" s="86">
        <f t="shared" si="51"/>
        <v>1.2386135378570735</v>
      </c>
      <c r="S128" s="1"/>
      <c r="T128" s="1"/>
      <c r="U128" s="1"/>
      <c r="V128" s="1"/>
    </row>
    <row r="129" spans="1:22" s="7" customFormat="1" ht="15" hidden="1" customHeight="1" outlineLevel="1">
      <c r="A129" s="8"/>
      <c r="B129" s="10"/>
      <c r="C129" s="83" t="s">
        <v>39</v>
      </c>
      <c r="D129" s="87">
        <f t="shared" si="45"/>
        <v>420.98917</v>
      </c>
      <c r="E129" s="85">
        <f t="shared" si="45"/>
        <v>571.5</v>
      </c>
      <c r="F129" s="86">
        <f t="shared" si="49"/>
        <v>1.3575171066752145</v>
      </c>
      <c r="G129" s="87">
        <v>11.98982</v>
      </c>
      <c r="H129" s="85">
        <v>2.82</v>
      </c>
      <c r="I129" s="86">
        <f t="shared" si="47"/>
        <v>0.23519952759924667</v>
      </c>
      <c r="J129" s="87"/>
      <c r="K129" s="85"/>
      <c r="L129" s="86" t="str">
        <f t="shared" si="52"/>
        <v xml:space="preserve"> </v>
      </c>
      <c r="M129" s="87">
        <v>108.14142</v>
      </c>
      <c r="N129" s="85">
        <v>161.19</v>
      </c>
      <c r="O129" s="86">
        <f t="shared" si="50"/>
        <v>1.4905482099273342</v>
      </c>
      <c r="P129" s="87">
        <v>300.85793000000001</v>
      </c>
      <c r="Q129" s="85">
        <v>407.49</v>
      </c>
      <c r="R129" s="86">
        <f t="shared" si="51"/>
        <v>1.3544266557973061</v>
      </c>
      <c r="S129" s="1"/>
      <c r="T129" s="1"/>
      <c r="U129" s="1"/>
      <c r="V129" s="1"/>
    </row>
    <row r="130" spans="1:22" ht="28.5" hidden="1" customHeight="1">
      <c r="A130" s="9">
        <v>20</v>
      </c>
      <c r="B130" s="11"/>
      <c r="C130" s="80" t="s">
        <v>138</v>
      </c>
      <c r="D130" s="69">
        <f>SUM(D131:D133,D134:D136)</f>
        <v>3002.8010099999997</v>
      </c>
      <c r="E130" s="81">
        <f>SUM(E131:E133,E134:E136)</f>
        <v>3487.88</v>
      </c>
      <c r="F130" s="82">
        <f t="shared" si="49"/>
        <v>1.1615421695891865</v>
      </c>
      <c r="G130" s="69">
        <f>SUM(G131:G133,G134:G136)</f>
        <v>99.087130000000016</v>
      </c>
      <c r="H130" s="81">
        <f>SUM(H131:H133,H134:H136)</f>
        <v>480.42000000000007</v>
      </c>
      <c r="I130" s="82" t="str">
        <f t="shared" si="47"/>
        <v>св.200</v>
      </c>
      <c r="J130" s="69">
        <f>SUM(J131:J133,J134:J136)</f>
        <v>0</v>
      </c>
      <c r="K130" s="81">
        <f>SUM(K131:K133,K134:K136)</f>
        <v>0.48</v>
      </c>
      <c r="L130" s="82" t="str">
        <f t="shared" si="52"/>
        <v xml:space="preserve"> </v>
      </c>
      <c r="M130" s="69">
        <f>SUM(M131:M133,M134:M136)</f>
        <v>1267.7952599999999</v>
      </c>
      <c r="N130" s="81">
        <f>SUM(N131:N133,N134:N136)</f>
        <v>1077.25</v>
      </c>
      <c r="O130" s="82">
        <f t="shared" si="50"/>
        <v>0.84970344501840156</v>
      </c>
      <c r="P130" s="69">
        <f>SUM(P131:P133,P134:P136)</f>
        <v>1635.9186199999999</v>
      </c>
      <c r="Q130" s="81">
        <f>SUM(Q131:Q133,Q134:Q136)</f>
        <v>1929.7300000000002</v>
      </c>
      <c r="R130" s="82">
        <f t="shared" si="51"/>
        <v>1.179600241972917</v>
      </c>
      <c r="S130" s="1"/>
      <c r="T130" s="1"/>
      <c r="U130" s="1"/>
      <c r="V130" s="1"/>
    </row>
    <row r="131" spans="1:22" s="7" customFormat="1" ht="15" hidden="1" customHeight="1" outlineLevel="1">
      <c r="A131" s="8"/>
      <c r="B131" s="10"/>
      <c r="C131" s="83" t="s">
        <v>137</v>
      </c>
      <c r="D131" s="87">
        <f t="shared" si="45"/>
        <v>2059.8699699999997</v>
      </c>
      <c r="E131" s="85">
        <f t="shared" si="45"/>
        <v>2239.81</v>
      </c>
      <c r="F131" s="86">
        <f t="shared" si="49"/>
        <v>1.087355043095269</v>
      </c>
      <c r="G131" s="84">
        <v>65.642600000000002</v>
      </c>
      <c r="H131" s="85">
        <v>447.75</v>
      </c>
      <c r="I131" s="86" t="str">
        <f t="shared" si="47"/>
        <v>св.200</v>
      </c>
      <c r="J131" s="87"/>
      <c r="K131" s="85"/>
      <c r="L131" s="86" t="str">
        <f t="shared" si="52"/>
        <v xml:space="preserve"> </v>
      </c>
      <c r="M131" s="87">
        <v>1062.0779600000001</v>
      </c>
      <c r="N131" s="85">
        <v>766.43</v>
      </c>
      <c r="O131" s="86">
        <f t="shared" si="50"/>
        <v>0.72163252497961627</v>
      </c>
      <c r="P131" s="87">
        <v>932.14940999999999</v>
      </c>
      <c r="Q131" s="85">
        <v>1025.6300000000001</v>
      </c>
      <c r="R131" s="86">
        <f t="shared" ref="R131:R141" si="53">IF(Q131=0," ",IF(Q131/P131*100&gt;200,"св.200",Q131/P131))</f>
        <v>1.1002849854295356</v>
      </c>
      <c r="S131" s="1"/>
      <c r="T131" s="1"/>
      <c r="U131" s="1"/>
      <c r="V131" s="1"/>
    </row>
    <row r="132" spans="1:22" s="7" customFormat="1" ht="15" hidden="1" customHeight="1" outlineLevel="1">
      <c r="A132" s="8"/>
      <c r="B132" s="10"/>
      <c r="C132" s="90" t="s">
        <v>38</v>
      </c>
      <c r="D132" s="87">
        <f t="shared" si="45"/>
        <v>170.37111999999999</v>
      </c>
      <c r="E132" s="85">
        <f t="shared" si="45"/>
        <v>172.72</v>
      </c>
      <c r="F132" s="86">
        <f t="shared" si="49"/>
        <v>1.0137868436857138</v>
      </c>
      <c r="G132" s="84">
        <v>26.1052</v>
      </c>
      <c r="H132" s="85">
        <v>0.16</v>
      </c>
      <c r="I132" s="86">
        <f t="shared" si="47"/>
        <v>6.1290470864042417E-3</v>
      </c>
      <c r="J132" s="87"/>
      <c r="K132" s="85"/>
      <c r="L132" s="86" t="str">
        <f t="shared" si="52"/>
        <v xml:space="preserve"> </v>
      </c>
      <c r="M132" s="87">
        <v>15.119899999999999</v>
      </c>
      <c r="N132" s="85">
        <v>17.989999999999998</v>
      </c>
      <c r="O132" s="86">
        <f t="shared" si="50"/>
        <v>1.1898226840124604</v>
      </c>
      <c r="P132" s="87">
        <v>129.14601999999999</v>
      </c>
      <c r="Q132" s="85">
        <v>154.57</v>
      </c>
      <c r="R132" s="86">
        <f t="shared" si="53"/>
        <v>1.1968622803861861</v>
      </c>
      <c r="S132" s="1"/>
      <c r="T132" s="1"/>
      <c r="U132" s="1"/>
      <c r="V132" s="1"/>
    </row>
    <row r="133" spans="1:22" s="23" customFormat="1" ht="15" hidden="1" customHeight="1" outlineLevel="1">
      <c r="A133" s="21"/>
      <c r="B133" s="24"/>
      <c r="C133" s="83" t="s">
        <v>156</v>
      </c>
      <c r="D133" s="87">
        <f t="shared" si="45"/>
        <v>100.16862</v>
      </c>
      <c r="E133" s="85">
        <f t="shared" si="45"/>
        <v>139.80000000000001</v>
      </c>
      <c r="F133" s="86">
        <f t="shared" si="49"/>
        <v>1.3956466606008948</v>
      </c>
      <c r="G133" s="91">
        <v>0.34967999999999999</v>
      </c>
      <c r="H133" s="92">
        <v>0.05</v>
      </c>
      <c r="I133" s="93"/>
      <c r="J133" s="84"/>
      <c r="K133" s="92">
        <v>0.48</v>
      </c>
      <c r="L133" s="93"/>
      <c r="M133" s="84">
        <v>28.98677</v>
      </c>
      <c r="N133" s="92">
        <v>31.96</v>
      </c>
      <c r="O133" s="86">
        <f>IF(N133=0," ",IF(N133/M133*100&gt;200,"св.200",N133/M133))</f>
        <v>1.1025719664522815</v>
      </c>
      <c r="P133" s="84">
        <v>70.832170000000005</v>
      </c>
      <c r="Q133" s="92">
        <v>107.31</v>
      </c>
      <c r="R133" s="86">
        <f t="shared" si="53"/>
        <v>1.5149895873583994</v>
      </c>
      <c r="S133" s="2"/>
      <c r="T133" s="2"/>
      <c r="U133" s="2"/>
      <c r="V133" s="2"/>
    </row>
    <row r="134" spans="1:22" s="7" customFormat="1" ht="15" hidden="1" customHeight="1" outlineLevel="1">
      <c r="A134" s="8"/>
      <c r="B134" s="10"/>
      <c r="C134" s="83" t="s">
        <v>173</v>
      </c>
      <c r="D134" s="87">
        <f t="shared" si="45"/>
        <v>134.93463</v>
      </c>
      <c r="E134" s="85">
        <f t="shared" si="45"/>
        <v>173.48</v>
      </c>
      <c r="F134" s="86">
        <f t="shared" ref="F134:F136" si="54">IF(E134=0," ",IF(E134/D134*100&gt;200,"св.200",E134/D134))</f>
        <v>1.285659581976843</v>
      </c>
      <c r="G134" s="84">
        <v>2.1071</v>
      </c>
      <c r="H134" s="85">
        <v>2.41</v>
      </c>
      <c r="I134" s="86">
        <f t="shared" si="47"/>
        <v>1.1437520763134166</v>
      </c>
      <c r="J134" s="87"/>
      <c r="K134" s="85"/>
      <c r="L134" s="86" t="str">
        <f t="shared" si="52"/>
        <v xml:space="preserve"> </v>
      </c>
      <c r="M134" s="87">
        <v>115.60611</v>
      </c>
      <c r="N134" s="85">
        <v>152.16999999999999</v>
      </c>
      <c r="O134" s="86">
        <f t="shared" si="50"/>
        <v>1.3162799094269324</v>
      </c>
      <c r="P134" s="87">
        <v>17.221419999999998</v>
      </c>
      <c r="Q134" s="85">
        <v>18.899999999999999</v>
      </c>
      <c r="R134" s="86">
        <f t="shared" si="53"/>
        <v>1.0974704757215143</v>
      </c>
      <c r="S134" s="1"/>
      <c r="T134" s="1"/>
      <c r="U134" s="1"/>
      <c r="V134" s="1"/>
    </row>
    <row r="135" spans="1:22" s="7" customFormat="1" ht="15" hidden="1" customHeight="1" outlineLevel="1">
      <c r="A135" s="8"/>
      <c r="B135" s="10"/>
      <c r="C135" s="83" t="s">
        <v>37</v>
      </c>
      <c r="D135" s="87">
        <f t="shared" si="45"/>
        <v>332.91048000000001</v>
      </c>
      <c r="E135" s="85">
        <f t="shared" si="45"/>
        <v>235.69</v>
      </c>
      <c r="F135" s="86">
        <f t="shared" si="54"/>
        <v>0.70796810001295241</v>
      </c>
      <c r="G135" s="84">
        <v>3.6063499999999999</v>
      </c>
      <c r="H135" s="85">
        <v>29.53</v>
      </c>
      <c r="I135" s="89" t="str">
        <f>IF(H135=0," ",IF(H135/G135*100&gt;200,"св.200",H135/G135))</f>
        <v>св.200</v>
      </c>
      <c r="J135" s="87"/>
      <c r="K135" s="85"/>
      <c r="L135" s="86" t="str">
        <f t="shared" si="52"/>
        <v xml:space="preserve"> </v>
      </c>
      <c r="M135" s="87">
        <v>14.657530000000001</v>
      </c>
      <c r="N135" s="85">
        <v>16.260000000000002</v>
      </c>
      <c r="O135" s="86">
        <f t="shared" si="50"/>
        <v>1.1093274241976649</v>
      </c>
      <c r="P135" s="87">
        <v>314.64659999999998</v>
      </c>
      <c r="Q135" s="85">
        <v>189.9</v>
      </c>
      <c r="R135" s="86">
        <f t="shared" si="53"/>
        <v>0.603534250807096</v>
      </c>
      <c r="S135" s="1"/>
      <c r="T135" s="1"/>
      <c r="U135" s="1"/>
      <c r="V135" s="1"/>
    </row>
    <row r="136" spans="1:22" s="7" customFormat="1" ht="15" hidden="1" customHeight="1" outlineLevel="1">
      <c r="A136" s="8"/>
      <c r="B136" s="10"/>
      <c r="C136" s="83" t="s">
        <v>36</v>
      </c>
      <c r="D136" s="87">
        <f t="shared" si="45"/>
        <v>204.54619</v>
      </c>
      <c r="E136" s="85">
        <f t="shared" si="45"/>
        <v>526.38</v>
      </c>
      <c r="F136" s="86" t="str">
        <f t="shared" si="54"/>
        <v>св.200</v>
      </c>
      <c r="G136" s="84">
        <v>1.2762</v>
      </c>
      <c r="H136" s="85">
        <v>0.52</v>
      </c>
      <c r="I136" s="86">
        <f t="shared" si="47"/>
        <v>0.40745964582353866</v>
      </c>
      <c r="J136" s="87"/>
      <c r="K136" s="85"/>
      <c r="L136" s="86" t="str">
        <f t="shared" si="52"/>
        <v xml:space="preserve"> </v>
      </c>
      <c r="M136" s="87">
        <v>31.346990000000002</v>
      </c>
      <c r="N136" s="85">
        <v>92.44</v>
      </c>
      <c r="O136" s="86" t="str">
        <f t="shared" si="50"/>
        <v>св.200</v>
      </c>
      <c r="P136" s="87">
        <v>171.923</v>
      </c>
      <c r="Q136" s="85">
        <v>433.42</v>
      </c>
      <c r="R136" s="86" t="str">
        <f t="shared" si="53"/>
        <v>св.200</v>
      </c>
      <c r="S136" s="1"/>
      <c r="T136" s="1"/>
      <c r="U136" s="1"/>
      <c r="V136" s="1"/>
    </row>
    <row r="137" spans="1:22" ht="27.75" hidden="1" customHeight="1">
      <c r="A137" s="9">
        <v>21</v>
      </c>
      <c r="B137" s="9"/>
      <c r="C137" s="80" t="s">
        <v>136</v>
      </c>
      <c r="D137" s="69">
        <f>SUM(D138:D139,D140,D141)</f>
        <v>2876.5989799999998</v>
      </c>
      <c r="E137" s="81">
        <f>SUM(E138:E139,E140,E141)</f>
        <v>3481.8200000000006</v>
      </c>
      <c r="F137" s="82">
        <f t="shared" si="49"/>
        <v>1.2103946445812899</v>
      </c>
      <c r="G137" s="69">
        <f>SUM(G138:G139,G140,G141)</f>
        <v>328.49890999999997</v>
      </c>
      <c r="H137" s="81">
        <f>SUM(H138:H139,H140,H141)</f>
        <v>835.56000000000006</v>
      </c>
      <c r="I137" s="82" t="str">
        <f>IF(G137=0," ",IF(H137/G137*100&gt;200,"св.200",H137/G137))</f>
        <v>св.200</v>
      </c>
      <c r="J137" s="69">
        <f>SUM(J138:J139,J140,J141)</f>
        <v>0</v>
      </c>
      <c r="K137" s="81">
        <f>SUM(K138:K139,K140,K141)</f>
        <v>0.14000000000000001</v>
      </c>
      <c r="L137" s="82" t="str">
        <f t="shared" si="52"/>
        <v xml:space="preserve"> </v>
      </c>
      <c r="M137" s="69">
        <f>SUM(M138:M139,M140,M141)</f>
        <v>1413.6735800000001</v>
      </c>
      <c r="N137" s="81">
        <f>SUM(N138:N139,N140,N141)</f>
        <v>1389.16</v>
      </c>
      <c r="O137" s="82">
        <f t="shared" si="50"/>
        <v>0.98265966037223385</v>
      </c>
      <c r="P137" s="69">
        <f>SUM(P138:P139,P140,P141)</f>
        <v>1134.4264900000001</v>
      </c>
      <c r="Q137" s="81">
        <f>SUM(Q138:Q139,Q140,Q141)</f>
        <v>1256.96</v>
      </c>
      <c r="R137" s="82">
        <f t="shared" si="51"/>
        <v>1.1080136184055434</v>
      </c>
      <c r="S137" s="1"/>
      <c r="T137" s="1"/>
      <c r="U137" s="1"/>
      <c r="V137" s="1"/>
    </row>
    <row r="138" spans="1:22" s="7" customFormat="1" ht="15" hidden="1" customHeight="1" outlineLevel="1">
      <c r="A138" s="8"/>
      <c r="B138" s="8"/>
      <c r="C138" s="83" t="s">
        <v>135</v>
      </c>
      <c r="D138" s="87">
        <f t="shared" si="45"/>
        <v>2140.18406</v>
      </c>
      <c r="E138" s="85">
        <f t="shared" si="45"/>
        <v>2815.6400000000003</v>
      </c>
      <c r="F138" s="86">
        <f t="shared" ref="F138:F141" si="55">IF(E138=0," ",IF(E138/D138*100&gt;200,"св.200",E138/D138))</f>
        <v>1.3156064717162692</v>
      </c>
      <c r="G138" s="87">
        <v>322.95724999999999</v>
      </c>
      <c r="H138" s="85">
        <v>829.36</v>
      </c>
      <c r="I138" s="86" t="str">
        <f t="shared" ref="I138:I141" si="56">IF(H138=0," ",IF(H138/G138*100&gt;200,"св.200",H138/G138))</f>
        <v>св.200</v>
      </c>
      <c r="J138" s="87"/>
      <c r="K138" s="85"/>
      <c r="L138" s="86" t="str">
        <f t="shared" si="52"/>
        <v xml:space="preserve"> </v>
      </c>
      <c r="M138" s="87">
        <v>1264.8881000000001</v>
      </c>
      <c r="N138" s="85">
        <v>1280.27</v>
      </c>
      <c r="O138" s="86">
        <f t="shared" ref="O138:O141" si="57">IF(N138=0," ",IF(N138/M138*100&gt;200,"св.200",N138/M138))</f>
        <v>1.0121606804586112</v>
      </c>
      <c r="P138" s="87">
        <v>552.33870999999999</v>
      </c>
      <c r="Q138" s="85">
        <v>706.01</v>
      </c>
      <c r="R138" s="86">
        <f t="shared" si="53"/>
        <v>1.2782193013413816</v>
      </c>
      <c r="S138" s="1"/>
      <c r="T138" s="1"/>
      <c r="U138" s="1"/>
      <c r="V138" s="1"/>
    </row>
    <row r="139" spans="1:22" s="23" customFormat="1" ht="15" hidden="1" customHeight="1" outlineLevel="1">
      <c r="A139" s="21"/>
      <c r="B139" s="21"/>
      <c r="C139" s="83" t="s">
        <v>157</v>
      </c>
      <c r="D139" s="87">
        <f t="shared" si="45"/>
        <v>205.58958000000001</v>
      </c>
      <c r="E139" s="85">
        <f t="shared" si="45"/>
        <v>190.48000000000002</v>
      </c>
      <c r="F139" s="86">
        <f t="shared" si="55"/>
        <v>0.92650610016324764</v>
      </c>
      <c r="G139" s="87">
        <v>3.3443499999999999</v>
      </c>
      <c r="H139" s="85">
        <v>0.46</v>
      </c>
      <c r="I139" s="86">
        <f t="shared" si="56"/>
        <v>0.13754541241197843</v>
      </c>
      <c r="J139" s="87"/>
      <c r="K139" s="85"/>
      <c r="L139" s="93"/>
      <c r="M139" s="87">
        <v>69.318169999999995</v>
      </c>
      <c r="N139" s="85">
        <v>49.71</v>
      </c>
      <c r="O139" s="86">
        <f t="shared" si="57"/>
        <v>0.71712799111690351</v>
      </c>
      <c r="P139" s="87">
        <v>132.92706000000001</v>
      </c>
      <c r="Q139" s="85">
        <v>140.31</v>
      </c>
      <c r="R139" s="86">
        <f t="shared" si="53"/>
        <v>1.0555412870787935</v>
      </c>
      <c r="S139" s="2"/>
      <c r="T139" s="2"/>
      <c r="U139" s="2"/>
      <c r="V139" s="2"/>
    </row>
    <row r="140" spans="1:22" s="23" customFormat="1" ht="15" hidden="1" customHeight="1" outlineLevel="1">
      <c r="A140" s="21"/>
      <c r="B140" s="21"/>
      <c r="C140" s="83" t="s">
        <v>158</v>
      </c>
      <c r="D140" s="87">
        <f t="shared" si="45"/>
        <v>144.34927999999999</v>
      </c>
      <c r="E140" s="85">
        <f t="shared" si="45"/>
        <v>139.28</v>
      </c>
      <c r="F140" s="86">
        <f t="shared" si="55"/>
        <v>0.96488184769608831</v>
      </c>
      <c r="G140" s="87">
        <v>0.82804</v>
      </c>
      <c r="H140" s="85">
        <v>2.86</v>
      </c>
      <c r="I140" s="86" t="str">
        <f t="shared" si="56"/>
        <v>св.200</v>
      </c>
      <c r="J140" s="87"/>
      <c r="K140" s="85"/>
      <c r="L140" s="93"/>
      <c r="M140" s="87">
        <v>22.119869999999999</v>
      </c>
      <c r="N140" s="85">
        <v>18.95</v>
      </c>
      <c r="O140" s="86">
        <f t="shared" si="57"/>
        <v>0.85669581240757742</v>
      </c>
      <c r="P140" s="87">
        <v>121.40137</v>
      </c>
      <c r="Q140" s="85">
        <v>117.47</v>
      </c>
      <c r="R140" s="86">
        <f t="shared" si="53"/>
        <v>0.96761675753741494</v>
      </c>
      <c r="S140" s="2"/>
      <c r="T140" s="2"/>
      <c r="U140" s="2"/>
      <c r="V140" s="2"/>
    </row>
    <row r="141" spans="1:22" s="23" customFormat="1" ht="15" hidden="1" customHeight="1" outlineLevel="1">
      <c r="A141" s="21"/>
      <c r="B141" s="21"/>
      <c r="C141" s="83" t="s">
        <v>159</v>
      </c>
      <c r="D141" s="87">
        <f t="shared" si="45"/>
        <v>386.47605999999996</v>
      </c>
      <c r="E141" s="85">
        <f t="shared" si="45"/>
        <v>336.42</v>
      </c>
      <c r="F141" s="86">
        <f t="shared" si="55"/>
        <v>0.87048082616035793</v>
      </c>
      <c r="G141" s="87">
        <v>1.36927</v>
      </c>
      <c r="H141" s="85">
        <v>2.88</v>
      </c>
      <c r="I141" s="86" t="str">
        <f t="shared" si="56"/>
        <v>св.200</v>
      </c>
      <c r="J141" s="87"/>
      <c r="K141" s="85">
        <v>0.14000000000000001</v>
      </c>
      <c r="L141" s="93"/>
      <c r="M141" s="87">
        <v>57.347439999999999</v>
      </c>
      <c r="N141" s="85">
        <v>40.229999999999997</v>
      </c>
      <c r="O141" s="86">
        <f t="shared" si="57"/>
        <v>0.70151344157646789</v>
      </c>
      <c r="P141" s="87">
        <v>327.75934999999998</v>
      </c>
      <c r="Q141" s="85">
        <v>293.17</v>
      </c>
      <c r="R141" s="86">
        <f t="shared" si="53"/>
        <v>0.89446723640378234</v>
      </c>
      <c r="S141" s="2"/>
      <c r="T141" s="2"/>
      <c r="U141" s="2"/>
      <c r="V141" s="2"/>
    </row>
    <row r="142" spans="1:22" s="5" customFormat="1" hidden="1">
      <c r="A142" s="20"/>
      <c r="B142" s="20"/>
      <c r="C142" s="94" t="s">
        <v>35</v>
      </c>
      <c r="D142" s="95">
        <f>D5+D10+D17+D23+D29+D41+D47+D55+D62+D68+D74+D79+D83+D89+D95+D100+D107+D114+D121+D130+D137</f>
        <v>118487.23981</v>
      </c>
      <c r="E142" s="95">
        <f>H142+K142+N142+Q142</f>
        <v>118783.93210000001</v>
      </c>
      <c r="F142" s="96">
        <f t="shared" si="49"/>
        <v>1.0025040020383271</v>
      </c>
      <c r="G142" s="95">
        <f>G5+G10+G17+G23+G29+G41+G47+G55+G62+G68+G74+G79+G83+G89+G95+G100+G107+G114+G121+G130+G137</f>
        <v>8516.9120899999998</v>
      </c>
      <c r="H142" s="95">
        <f>H5+H10+H17+H23+H29+H41+H47+H55+H62+H68+H74+H79+H83+H89+H95+H100+H107+H114+H121+H130+H137</f>
        <v>9067.0437000000002</v>
      </c>
      <c r="I142" s="96">
        <f t="shared" ref="I142" si="58">IF(G142=0," ",IF(H142/G142*100&gt;200,"св.200",H142/G142))</f>
        <v>1.064592848227931</v>
      </c>
      <c r="J142" s="95">
        <f>J5+J10+J17+J23+J29+J41+J47+J55+J62+J68+J74+J79+J83+J89+J95+J100+J107+J114+J121+J130+J137</f>
        <v>87.884489999999985</v>
      </c>
      <c r="K142" s="95">
        <f>K5+K10+K17+K23+K29+K41+K47+K55+K62+K68+K74+K79+K83+K89+K95+K100+K107+K114+K121+K130+K137</f>
        <v>137.45839999999998</v>
      </c>
      <c r="L142" s="96">
        <f t="shared" si="52"/>
        <v>1.5640803058651191</v>
      </c>
      <c r="M142" s="95">
        <f>M5+M10+M17+M23+M29+M41+M47+M55+M62+M68+M74+M79+M83+M89+M95+M100+M107+M114+M121+M130+M137</f>
        <v>29093.108280000004</v>
      </c>
      <c r="N142" s="95">
        <f>N5+N10+N17+N23+N29+N41+N47+N55+N62+N68+N74+N79+N83+N89+N95+N100+N107+N114+N121+N130+N137</f>
        <v>30087.930000000004</v>
      </c>
      <c r="O142" s="96">
        <f t="shared" si="50"/>
        <v>1.03419441162579</v>
      </c>
      <c r="P142" s="95">
        <f>P5+P10+P17+P23+P29+P41+P47+P55+P62+P68+P74+P79+P83+P89+P95+P100+P107+P114+P121+P130+P137</f>
        <v>80789.334950000004</v>
      </c>
      <c r="Q142" s="95">
        <f>Q5+Q10+Q17+Q23+Q29+Q41+Q47+Q55+Q62+Q68+Q74+Q79+Q83+Q89+Q95+Q100+Q107+Q114+Q121+Q130+Q137</f>
        <v>79491.5</v>
      </c>
      <c r="R142" s="97">
        <f t="shared" si="51"/>
        <v>0.98393556586642006</v>
      </c>
      <c r="S142" s="6"/>
      <c r="T142" s="6"/>
      <c r="U142" s="6"/>
      <c r="V142" s="6"/>
    </row>
    <row r="143" spans="1:22" hidden="1">
      <c r="A143" s="4"/>
      <c r="B143" s="4"/>
      <c r="C143" s="98">
        <v>1000</v>
      </c>
      <c r="D143" s="140"/>
      <c r="E143" s="141"/>
      <c r="G143" s="146"/>
      <c r="H143" s="147"/>
    </row>
    <row r="144" spans="1:22" s="16" customFormat="1" ht="20.25" customHeight="1">
      <c r="A144" s="25"/>
      <c r="B144" s="25"/>
      <c r="C144" s="144"/>
      <c r="D144" s="144"/>
      <c r="E144" s="144"/>
      <c r="F144" s="144"/>
      <c r="G144" s="147"/>
      <c r="H144" s="148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1:18">
      <c r="A145" s="4"/>
      <c r="B145" s="4"/>
      <c r="C145" s="158"/>
      <c r="D145" s="158"/>
      <c r="E145" s="158"/>
    </row>
    <row r="146" spans="1:18" s="26" customFormat="1">
      <c r="B146" s="25"/>
      <c r="C146" s="104"/>
      <c r="D146" s="105"/>
      <c r="E146" s="105"/>
      <c r="F146" s="105"/>
      <c r="G146" s="106"/>
      <c r="H146" s="106"/>
      <c r="I146" s="107"/>
      <c r="J146" s="106"/>
      <c r="K146" s="106"/>
      <c r="L146" s="107"/>
      <c r="M146" s="106"/>
      <c r="N146" s="106"/>
      <c r="O146" s="107"/>
      <c r="P146" s="106"/>
      <c r="Q146" s="106"/>
      <c r="R146" s="107"/>
    </row>
    <row r="147" spans="1:18" s="3" customFormat="1">
      <c r="B147" s="155"/>
      <c r="C147" s="155"/>
      <c r="D147" s="155"/>
      <c r="E147" s="108"/>
      <c r="F147" s="109"/>
      <c r="G147" s="106"/>
      <c r="H147" s="110"/>
      <c r="I147" s="111"/>
      <c r="J147" s="106"/>
      <c r="K147" s="110"/>
      <c r="L147" s="111"/>
      <c r="M147" s="106"/>
      <c r="N147" s="110"/>
      <c r="O147" s="111"/>
      <c r="P147" s="106"/>
      <c r="Q147" s="110"/>
      <c r="R147" s="111"/>
    </row>
    <row r="148" spans="1:18">
      <c r="C148" s="112"/>
      <c r="D148" s="113"/>
      <c r="E148" s="112"/>
    </row>
  </sheetData>
  <mergeCells count="16">
    <mergeCell ref="C1:Q1"/>
    <mergeCell ref="A2:A3"/>
    <mergeCell ref="B2:B3"/>
    <mergeCell ref="O2:O3"/>
    <mergeCell ref="P2:Q2"/>
    <mergeCell ref="R2:R3"/>
    <mergeCell ref="C2:C3"/>
    <mergeCell ref="B147:D147"/>
    <mergeCell ref="I2:I3"/>
    <mergeCell ref="J2:K2"/>
    <mergeCell ref="L2:L3"/>
    <mergeCell ref="M2:N2"/>
    <mergeCell ref="D2:E2"/>
    <mergeCell ref="F2:F3"/>
    <mergeCell ref="G2:H2"/>
    <mergeCell ref="C145:E145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Admin</cp:lastModifiedBy>
  <cp:lastPrinted>2022-02-09T13:55:32Z</cp:lastPrinted>
  <dcterms:created xsi:type="dcterms:W3CDTF">2014-06-09T12:14:06Z</dcterms:created>
  <dcterms:modified xsi:type="dcterms:W3CDTF">2023-03-10T08:35:49Z</dcterms:modified>
</cp:coreProperties>
</file>