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I7" i="1"/>
  <c r="K7"/>
  <c r="I8"/>
  <c r="K8"/>
  <c r="I9"/>
  <c r="K9"/>
  <c r="G30"/>
  <c r="E30"/>
  <c r="E29"/>
  <c r="G28"/>
  <c r="E28"/>
  <c r="E26" s="1"/>
  <c r="G27"/>
  <c r="E27"/>
  <c r="F26"/>
  <c r="G26" s="1"/>
  <c r="D26"/>
  <c r="D31" s="1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G7"/>
  <c r="E7"/>
  <c r="K10"/>
  <c r="K11"/>
  <c r="K12"/>
  <c r="K13"/>
  <c r="K14"/>
  <c r="K15"/>
  <c r="K16"/>
  <c r="K17"/>
  <c r="K18"/>
  <c r="K19"/>
  <c r="K20"/>
  <c r="K21"/>
  <c r="K22"/>
  <c r="K23"/>
  <c r="K24"/>
  <c r="K25"/>
  <c r="K28"/>
  <c r="K30"/>
  <c r="J31"/>
  <c r="E31" l="1"/>
  <c r="F31"/>
  <c r="G31" s="1"/>
  <c r="H31"/>
  <c r="K31" s="1"/>
  <c r="K26"/>
  <c r="I29"/>
  <c r="I27" l="1"/>
  <c r="I28"/>
  <c r="I26" l="1"/>
  <c r="I25"/>
  <c r="I30"/>
  <c r="C31"/>
  <c r="K6"/>
  <c r="K5"/>
  <c r="I31" l="1"/>
  <c r="G6"/>
  <c r="I6" s="1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<sst xmlns="http://schemas.openxmlformats.org/spreadsheetml/2006/main" count="66" uniqueCount="58">
  <si>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</si>
  <si>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</si>
  <si>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</si>
  <si>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</si>
  <si>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</si>
  <si>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</si>
  <si>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</si>
  <si>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</si>
  <si>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</si>
  <si>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</si>
  <si>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</si>
  <si>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</si>
  <si>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</si>
  <si>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</si>
  <si>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</si>
  <si>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</si>
  <si>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</si>
  <si>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</si>
  <si>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</si>
  <si>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</si>
  <si>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</si>
  <si>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</si>
  <si>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</si>
  <si>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</si>
  <si>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</si>
  <si>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</si>
  <si>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</si>
  <si>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</si>
  <si>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</si>
  <si>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</si>
  <si>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</si>
  <si>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</si>
  <si>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</si>
  <si>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</si>
  <si>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</si>
  <si>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</si>
  <si>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</si>
  <si>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</si>
  <si>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</si>
  <si>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</si>
  <si>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</si>
  <si>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</si>
  <si>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</si>
  <si>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</si>
  <si>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</si>
  <si>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</si>
  <si>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</si>
  <si>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</si>
  <si>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</si>
  <si>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</si>
  <si>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</si>
  <si>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Муниципальная программа «Модернизация объектов коммунальной инфраструктуры в  Лежневском городском поселении Лежневского муниципального района Ивановской области»</t>
  </si>
  <si>
    <t>Утверждено на 3 квартал за 2023 год в актуальной редакции</t>
  </si>
  <si>
    <t xml:space="preserve">Исполнено на 3 квартал за 2023 год </t>
  </si>
  <si>
    <t>Утверждено на 3 квартал за 2024 год в актуальной редакции</t>
  </si>
  <si>
    <t xml:space="preserve">Исполнено на 3 квартал за 2024 год </t>
  </si>
  <si>
    <t>Исполнение  бюджета Лежневского городского поселения по расходам в разрезе муниципальных программ программ за 3 квартал 2023 год</t>
  </si>
  <si>
    <t>-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</si>
</sst>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29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3" fillId="5" borderId="2" xfId="23" applyNumberFormat="1" applyFont="1" applyFill="1" applyBorder="1" applyAlignment="1" applyProtection="1">
      <alignment horizontal="right" vertical="top" shrinkToFit="1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4" fontId="6" fillId="5" borderId="8" xfId="0" applyNumberFormat="1" applyFont="1" applyFill="1" applyBorder="1" applyAlignment="1" applyProtection="1">
      <alignment horizontal="center" vertical="top"/>
      <protection locked="0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showGridLines="0" tabSelected="1" workbookViewId="0">
      <pane ySplit="4" topLeftCell="A5" activePane="bottomLeft" state="frozen"/>
      <selection pane="bottomLeft" activeCell="K28" sqref="K28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27" t="s">
        <v>56</v>
      </c>
      <c r="B1" s="27"/>
      <c r="C1" s="27"/>
      <c r="D1" s="27"/>
      <c r="E1" s="27"/>
      <c r="F1" s="27"/>
      <c r="G1" s="27"/>
      <c r="H1" s="1"/>
    </row>
    <row r="2" spans="1:11" ht="15.75" customHeight="1">
      <c r="A2" s="27"/>
      <c r="B2" s="27"/>
      <c r="C2" s="27"/>
      <c r="D2" s="27"/>
      <c r="E2" s="27"/>
      <c r="F2" s="27"/>
      <c r="G2" s="27"/>
      <c r="H2" s="1"/>
    </row>
    <row r="3" spans="1:11" ht="12" customHeight="1">
      <c r="A3" s="28"/>
      <c r="B3" s="28"/>
      <c r="C3" s="28"/>
      <c r="D3" s="28"/>
      <c r="E3" s="28"/>
      <c r="F3" s="28"/>
      <c r="G3" s="28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52</v>
      </c>
      <c r="E4" s="7" t="s">
        <v>41</v>
      </c>
      <c r="F4" s="6" t="s">
        <v>53</v>
      </c>
      <c r="G4" s="4" t="s">
        <v>43</v>
      </c>
      <c r="H4" s="6" t="s">
        <v>54</v>
      </c>
      <c r="I4" s="7" t="s">
        <v>41</v>
      </c>
      <c r="J4" s="6" t="s">
        <v>55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7">
        <f>D5/C5*100</f>
        <v>47.363173128832599</v>
      </c>
      <c r="F5" s="14">
        <v>2764275873.6300001</v>
      </c>
      <c r="G5" s="17">
        <f>D5/F5*100</f>
        <v>96.507770952931978</v>
      </c>
      <c r="H5" s="16">
        <v>2667741028.6300001</v>
      </c>
      <c r="I5" s="17">
        <f>H5/G5*100</f>
        <v>2764275873.6300001</v>
      </c>
      <c r="J5" s="14">
        <v>2764275873.6300001</v>
      </c>
      <c r="K5" s="17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7">
        <f t="shared" ref="E6" si="0">D6/C6*100</f>
        <v>54.366147161311076</v>
      </c>
      <c r="F6" s="14">
        <v>3289378830.8000002</v>
      </c>
      <c r="G6" s="17">
        <f t="shared" ref="G6" si="1">D6/F6*100</f>
        <v>101.52069965677484</v>
      </c>
      <c r="H6" s="16">
        <v>3339400403.3899999</v>
      </c>
      <c r="I6" s="17">
        <f t="shared" ref="I6" si="2">H6/G6*100</f>
        <v>3289378830.8000002</v>
      </c>
      <c r="J6" s="14">
        <v>3289378830.8000002</v>
      </c>
      <c r="K6" s="17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18">
        <v>1029270.53</v>
      </c>
      <c r="E7" s="19">
        <f>D7/C7*100-100</f>
        <v>-57.113727916666669</v>
      </c>
      <c r="F7" s="18">
        <v>629108.53</v>
      </c>
      <c r="G7" s="17">
        <f t="shared" ref="G7:G31" si="4">F7/D7*100</f>
        <v>61.121785931245888</v>
      </c>
      <c r="H7" s="18">
        <v>23539.17</v>
      </c>
      <c r="I7" s="19">
        <f>H7/G7*100-100</f>
        <v>38411.914600267934</v>
      </c>
      <c r="J7" s="18">
        <v>23539.17</v>
      </c>
      <c r="K7" s="17">
        <f t="shared" ref="K7:K31" si="5">J7/H7*100</f>
        <v>100</v>
      </c>
    </row>
    <row r="8" spans="1:11" ht="60.75" customHeight="1">
      <c r="A8" s="8" t="s">
        <v>50</v>
      </c>
      <c r="B8" s="9" t="s">
        <v>3</v>
      </c>
      <c r="C8" s="13">
        <v>2400000</v>
      </c>
      <c r="D8" s="18">
        <v>4400000</v>
      </c>
      <c r="E8" s="19">
        <f>D8/C8*100-100</f>
        <v>83.333333333333314</v>
      </c>
      <c r="F8" s="18">
        <v>86604</v>
      </c>
      <c r="G8" s="17">
        <f t="shared" si="4"/>
        <v>1.9682727272727272</v>
      </c>
      <c r="H8" s="18">
        <v>3546000</v>
      </c>
      <c r="I8" s="19">
        <f>H8/G8*100-100</f>
        <v>180157860.37134543</v>
      </c>
      <c r="J8" s="18">
        <v>3545264</v>
      </c>
      <c r="K8" s="17">
        <f t="shared" si="5"/>
        <v>99.979244218838119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18">
        <v>24193179.010000002</v>
      </c>
      <c r="E9" s="19">
        <f t="shared" ref="E9:E24" si="6">D9/C9*100</f>
        <v>1.5605909962876932</v>
      </c>
      <c r="F9" s="20">
        <v>729566232.83000004</v>
      </c>
      <c r="G9" s="17">
        <f t="shared" si="4"/>
        <v>3015.5864697584443</v>
      </c>
      <c r="H9" s="18">
        <v>24193179.010000002</v>
      </c>
      <c r="I9" s="19">
        <f t="shared" ref="I9:I24" si="7">H9/G9*100</f>
        <v>802271.10887448478</v>
      </c>
      <c r="J9" s="20">
        <v>729566232.83000004</v>
      </c>
      <c r="K9" s="17">
        <f t="shared" si="5"/>
        <v>3015.5864697584443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21">
        <v>192032348.97</v>
      </c>
      <c r="E10" s="19">
        <f t="shared" si="6"/>
        <v>43.260338918617933</v>
      </c>
      <c r="F10" s="20">
        <v>237310400.00999999</v>
      </c>
      <c r="G10" s="17">
        <f t="shared" si="4"/>
        <v>123.57834567085023</v>
      </c>
      <c r="H10" s="21">
        <v>192032348.97</v>
      </c>
      <c r="I10" s="19">
        <f t="shared" si="7"/>
        <v>155393202.52876371</v>
      </c>
      <c r="J10" s="20">
        <v>237310400.00999999</v>
      </c>
      <c r="K10" s="17">
        <f t="shared" si="5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21">
        <v>269119773.99000001</v>
      </c>
      <c r="E11" s="19">
        <f t="shared" si="6"/>
        <v>45.96331372002301</v>
      </c>
      <c r="F11" s="20">
        <v>216083431.97999999</v>
      </c>
      <c r="G11" s="17">
        <f t="shared" si="4"/>
        <v>80.292662548099955</v>
      </c>
      <c r="H11" s="21">
        <v>269119773.99000001</v>
      </c>
      <c r="I11" s="19">
        <f t="shared" si="7"/>
        <v>335173558.14272773</v>
      </c>
      <c r="J11" s="20">
        <v>216083431.97999999</v>
      </c>
      <c r="K11" s="17">
        <f t="shared" si="5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21">
        <v>102270951.94</v>
      </c>
      <c r="E12" s="19">
        <f t="shared" si="6"/>
        <v>38.71603610112404</v>
      </c>
      <c r="F12" s="20">
        <v>98018240.840000004</v>
      </c>
      <c r="G12" s="17">
        <f t="shared" si="4"/>
        <v>95.841721408347738</v>
      </c>
      <c r="H12" s="21">
        <v>102270951.94</v>
      </c>
      <c r="I12" s="19">
        <f t="shared" si="7"/>
        <v>106708175.1424931</v>
      </c>
      <c r="J12" s="20">
        <v>98018240.840000004</v>
      </c>
      <c r="K12" s="17">
        <f t="shared" si="5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21">
        <v>5038977.71</v>
      </c>
      <c r="E13" s="19">
        <f t="shared" si="6"/>
        <v>27.277540112309019</v>
      </c>
      <c r="F13" s="20">
        <v>4356244.9000000004</v>
      </c>
      <c r="G13" s="17">
        <f t="shared" si="4"/>
        <v>86.450965864661484</v>
      </c>
      <c r="H13" s="21">
        <v>5038977.71</v>
      </c>
      <c r="I13" s="19">
        <f t="shared" si="7"/>
        <v>5828711.8710605176</v>
      </c>
      <c r="J13" s="20">
        <v>4356244.9000000004</v>
      </c>
      <c r="K13" s="17">
        <f t="shared" si="5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21">
        <v>21701454.449999999</v>
      </c>
      <c r="E14" s="19">
        <f t="shared" si="6"/>
        <v>13.76121008478176</v>
      </c>
      <c r="F14" s="20">
        <v>47382648.780000001</v>
      </c>
      <c r="G14" s="17">
        <f t="shared" si="4"/>
        <v>218.33858596514486</v>
      </c>
      <c r="H14" s="21">
        <v>21701454.449999999</v>
      </c>
      <c r="I14" s="19">
        <f t="shared" si="7"/>
        <v>9939358.3383673541</v>
      </c>
      <c r="J14" s="20">
        <v>47382648.780000001</v>
      </c>
      <c r="K14" s="17">
        <f t="shared" si="5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21">
        <v>51323689.189999998</v>
      </c>
      <c r="E15" s="19">
        <f t="shared" si="6"/>
        <v>27.350279038467363</v>
      </c>
      <c r="F15" s="20">
        <v>31532208.18</v>
      </c>
      <c r="G15" s="17">
        <f t="shared" si="4"/>
        <v>61.437922093378653</v>
      </c>
      <c r="H15" s="21">
        <v>51323689.189999998</v>
      </c>
      <c r="I15" s="19">
        <f t="shared" si="7"/>
        <v>83537475.61968945</v>
      </c>
      <c r="J15" s="20">
        <v>31532208.18</v>
      </c>
      <c r="K15" s="17">
        <f t="shared" si="5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21">
        <v>901088015.02999997</v>
      </c>
      <c r="E16" s="19">
        <f t="shared" si="6"/>
        <v>29.131846700407166</v>
      </c>
      <c r="F16" s="20">
        <v>813164327.65999997</v>
      </c>
      <c r="G16" s="17">
        <f t="shared" si="4"/>
        <v>90.242497302877482</v>
      </c>
      <c r="H16" s="21">
        <v>901088015.02999997</v>
      </c>
      <c r="I16" s="19">
        <f t="shared" si="7"/>
        <v>998518482.93350339</v>
      </c>
      <c r="J16" s="20">
        <v>813164327.65999997</v>
      </c>
      <c r="K16" s="17">
        <f t="shared" si="5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21">
        <v>358566254.35000002</v>
      </c>
      <c r="E17" s="19">
        <f t="shared" si="6"/>
        <v>63.199801311962389</v>
      </c>
      <c r="F17" s="20">
        <v>356111632.74000001</v>
      </c>
      <c r="G17" s="17">
        <f t="shared" si="4"/>
        <v>99.315434294158635</v>
      </c>
      <c r="H17" s="21">
        <v>358566254.35000002</v>
      </c>
      <c r="I17" s="19">
        <f t="shared" si="7"/>
        <v>361037795.28162378</v>
      </c>
      <c r="J17" s="20">
        <v>356111632.74000001</v>
      </c>
      <c r="K17" s="17">
        <f t="shared" si="5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21">
        <v>94263998.510000005</v>
      </c>
      <c r="E18" s="19">
        <f t="shared" si="6"/>
        <v>47.09639369140713</v>
      </c>
      <c r="F18" s="20">
        <v>87995415.870000005</v>
      </c>
      <c r="G18" s="17">
        <f t="shared" si="4"/>
        <v>93.349971633831132</v>
      </c>
      <c r="H18" s="21">
        <v>94263998.510000005</v>
      </c>
      <c r="I18" s="19">
        <f t="shared" si="7"/>
        <v>100979139.96134265</v>
      </c>
      <c r="J18" s="20">
        <v>87995415.870000005</v>
      </c>
      <c r="K18" s="17">
        <f t="shared" si="5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21">
        <v>21824089.5</v>
      </c>
      <c r="E19" s="19">
        <f t="shared" si="6"/>
        <v>43.615955444885408</v>
      </c>
      <c r="F19" s="20">
        <v>24572265.27</v>
      </c>
      <c r="G19" s="17">
        <f t="shared" si="4"/>
        <v>112.59239598517958</v>
      </c>
      <c r="H19" s="21">
        <v>21824089.5</v>
      </c>
      <c r="I19" s="19">
        <f t="shared" si="7"/>
        <v>19383271.231631558</v>
      </c>
      <c r="J19" s="20">
        <v>24572265.27</v>
      </c>
      <c r="K19" s="17">
        <f t="shared" si="5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21">
        <v>2770671897.4299998</v>
      </c>
      <c r="E20" s="19">
        <f t="shared" si="6"/>
        <v>48.856086847213518</v>
      </c>
      <c r="F20" s="20">
        <v>2979995275.0100002</v>
      </c>
      <c r="G20" s="17">
        <f t="shared" si="4"/>
        <v>107.55496808460659</v>
      </c>
      <c r="H20" s="21">
        <v>2770671897.4299998</v>
      </c>
      <c r="I20" s="19">
        <f t="shared" si="7"/>
        <v>2576051991.6202197</v>
      </c>
      <c r="J20" s="20">
        <v>2979995275.0100002</v>
      </c>
      <c r="K20" s="17">
        <f t="shared" si="5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21">
        <v>597866817.66999996</v>
      </c>
      <c r="E21" s="19">
        <f t="shared" si="6"/>
        <v>44.449453247513098</v>
      </c>
      <c r="F21" s="20">
        <v>614888680.33000004</v>
      </c>
      <c r="G21" s="17">
        <f t="shared" si="4"/>
        <v>102.84709941360141</v>
      </c>
      <c r="H21" s="21">
        <v>597866817.66999996</v>
      </c>
      <c r="I21" s="19">
        <f t="shared" si="7"/>
        <v>581316168.44697595</v>
      </c>
      <c r="J21" s="20">
        <v>614888680.33000004</v>
      </c>
      <c r="K21" s="17">
        <f t="shared" si="5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21">
        <v>76000</v>
      </c>
      <c r="E22" s="19">
        <f t="shared" si="6"/>
        <v>1.4249450505564878</v>
      </c>
      <c r="F22" s="20">
        <v>118000</v>
      </c>
      <c r="G22" s="17">
        <f t="shared" si="4"/>
        <v>155.26315789473685</v>
      </c>
      <c r="H22" s="21">
        <v>76000</v>
      </c>
      <c r="I22" s="19">
        <f t="shared" si="7"/>
        <v>48949.152542372874</v>
      </c>
      <c r="J22" s="20">
        <v>118000</v>
      </c>
      <c r="K22" s="17">
        <f t="shared" si="5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21">
        <v>498767.57</v>
      </c>
      <c r="E23" s="19">
        <f t="shared" si="6"/>
        <v>7.5591797871230808</v>
      </c>
      <c r="F23" s="20">
        <v>17203355.84</v>
      </c>
      <c r="G23" s="17">
        <f t="shared" si="4"/>
        <v>3449.1728963051869</v>
      </c>
      <c r="H23" s="21">
        <v>498767.57</v>
      </c>
      <c r="I23" s="19">
        <f t="shared" si="7"/>
        <v>14460.49777714212</v>
      </c>
      <c r="J23" s="20">
        <v>17203355.84</v>
      </c>
      <c r="K23" s="17">
        <f t="shared" si="5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22">
        <v>55434636.729999997</v>
      </c>
      <c r="E24" s="19">
        <f t="shared" si="6"/>
        <v>66.426146437228681</v>
      </c>
      <c r="F24" s="20">
        <v>44470715.770000003</v>
      </c>
      <c r="G24" s="17">
        <f t="shared" si="4"/>
        <v>80.221894456707858</v>
      </c>
      <c r="H24" s="22">
        <v>55434636.729999997</v>
      </c>
      <c r="I24" s="19">
        <f t="shared" si="7"/>
        <v>69101630.054268509</v>
      </c>
      <c r="J24" s="20">
        <v>44470715.770000003</v>
      </c>
      <c r="K24" s="17">
        <f t="shared" si="5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18">
        <v>24193179.010000002</v>
      </c>
      <c r="E25" s="19">
        <f t="shared" ref="E25:E30" si="8">D25/C25*100-100</f>
        <v>908.0491254166667</v>
      </c>
      <c r="F25" s="18">
        <v>21442243.550000001</v>
      </c>
      <c r="G25" s="17">
        <f t="shared" si="4"/>
        <v>88.629293162081225</v>
      </c>
      <c r="H25" s="18">
        <v>27284211.039999999</v>
      </c>
      <c r="I25" s="19">
        <f t="shared" ref="I25:I30" si="9">H25/G25*100-100</f>
        <v>30784542.488464702</v>
      </c>
      <c r="J25" s="18">
        <v>12549737.029999999</v>
      </c>
      <c r="K25" s="17">
        <f t="shared" si="5"/>
        <v>45.996334699220242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21">
        <f>D27+D28</f>
        <v>5649357.9199999999</v>
      </c>
      <c r="E26" s="21">
        <f t="shared" ref="E26:F26" si="10">E27+E28</f>
        <v>35.389913333333325</v>
      </c>
      <c r="F26" s="21">
        <f t="shared" si="10"/>
        <v>4890600.4700000007</v>
      </c>
      <c r="G26" s="17">
        <f t="shared" si="4"/>
        <v>86.569138285364673</v>
      </c>
      <c r="H26" s="21">
        <v>3562517.4</v>
      </c>
      <c r="I26" s="21">
        <f t="shared" ref="I26:J26" si="11">I27+I28</f>
        <v>4127687.1819080762</v>
      </c>
      <c r="J26" s="21">
        <v>3529781.99</v>
      </c>
      <c r="K26" s="17">
        <f t="shared" si="5"/>
        <v>99.081115786269564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18">
        <v>125000</v>
      </c>
      <c r="E27" s="19">
        <f t="shared" ref="E27:E31" si="12">D27/C27*100-100</f>
        <v>-94.791666666666671</v>
      </c>
      <c r="F27" s="18">
        <v>122877.82</v>
      </c>
      <c r="G27" s="17">
        <f t="shared" si="4"/>
        <v>98.302256000000014</v>
      </c>
      <c r="H27" s="18">
        <v>0</v>
      </c>
      <c r="I27" s="19">
        <f t="shared" si="9"/>
        <v>-100</v>
      </c>
      <c r="J27" s="18">
        <v>0</v>
      </c>
      <c r="K27" s="17" t="s">
        <v>57</v>
      </c>
    </row>
    <row r="28" spans="1:11" ht="33" customHeight="1">
      <c r="A28" s="8" t="s">
        <v>48</v>
      </c>
      <c r="B28" s="9" t="s">
        <v>47</v>
      </c>
      <c r="C28" s="13">
        <v>2400000</v>
      </c>
      <c r="D28" s="18">
        <v>5524357.9199999999</v>
      </c>
      <c r="E28" s="19">
        <f t="shared" si="12"/>
        <v>130.18158</v>
      </c>
      <c r="F28" s="18">
        <v>4767722.6500000004</v>
      </c>
      <c r="G28" s="17">
        <f t="shared" si="4"/>
        <v>86.303652280372162</v>
      </c>
      <c r="H28" s="18">
        <v>3562517.4</v>
      </c>
      <c r="I28" s="19">
        <f t="shared" si="9"/>
        <v>4127787.1819080762</v>
      </c>
      <c r="J28" s="18">
        <v>3529781.99</v>
      </c>
      <c r="K28" s="17">
        <f t="shared" si="5"/>
        <v>99.081115786269564</v>
      </c>
    </row>
    <row r="29" spans="1:11" ht="33" hidden="1" customHeight="1">
      <c r="A29" s="8" t="s">
        <v>51</v>
      </c>
      <c r="B29" s="9" t="s">
        <v>8</v>
      </c>
      <c r="C29" s="13">
        <v>2400000</v>
      </c>
      <c r="D29" s="21">
        <v>0</v>
      </c>
      <c r="E29" s="19">
        <f t="shared" si="12"/>
        <v>-100</v>
      </c>
      <c r="F29" s="20">
        <v>0</v>
      </c>
      <c r="G29" s="17">
        <v>0</v>
      </c>
      <c r="H29" s="21">
        <v>0</v>
      </c>
      <c r="I29" s="19" t="e">
        <f t="shared" si="9"/>
        <v>#DIV/0!</v>
      </c>
      <c r="J29" s="20">
        <v>0</v>
      </c>
      <c r="K29" s="17">
        <v>0</v>
      </c>
    </row>
    <row r="30" spans="1:11" ht="33" customHeight="1">
      <c r="A30" s="8" t="s">
        <v>45</v>
      </c>
      <c r="B30" s="9" t="s">
        <v>10</v>
      </c>
      <c r="C30" s="13">
        <v>2400000</v>
      </c>
      <c r="D30" s="21">
        <v>400000</v>
      </c>
      <c r="E30" s="19">
        <f t="shared" si="12"/>
        <v>-83.333333333333343</v>
      </c>
      <c r="F30" s="20">
        <v>0</v>
      </c>
      <c r="G30" s="17">
        <f t="shared" ref="G30:G31" si="13">F30/D30*100</f>
        <v>0</v>
      </c>
      <c r="H30" s="21">
        <v>300000</v>
      </c>
      <c r="I30" s="19" t="e">
        <f t="shared" si="9"/>
        <v>#DIV/0!</v>
      </c>
      <c r="J30" s="20">
        <v>300000</v>
      </c>
      <c r="K30" s="17">
        <f t="shared" si="5"/>
        <v>100</v>
      </c>
    </row>
    <row r="31" spans="1:11" ht="15" customHeight="1">
      <c r="A31" s="25" t="s">
        <v>38</v>
      </c>
      <c r="B31" s="26"/>
      <c r="C31" s="12" t="e">
        <f>#REF!</f>
        <v>#REF!</v>
      </c>
      <c r="D31" s="12">
        <f>D7+D8+D25+D26+D29+D30</f>
        <v>35671807.460000001</v>
      </c>
      <c r="E31" s="12">
        <f t="shared" ref="E31" si="14">E7+E8+E25+E26+E29+E30</f>
        <v>786.32531083333333</v>
      </c>
      <c r="F31" s="12">
        <f>F7+F8+F25+F26+F29+F30</f>
        <v>27048556.550000004</v>
      </c>
      <c r="G31" s="17">
        <f t="shared" si="13"/>
        <v>75.826145283864463</v>
      </c>
      <c r="H31" s="12">
        <f>H7+H8+H25+H26+H29+H30</f>
        <v>34716267.609999999</v>
      </c>
      <c r="I31" s="12" t="e">
        <f t="shared" ref="I31" si="15">I7+I8+I25+I26+I29+I30</f>
        <v>#DIV/0!</v>
      </c>
      <c r="J31" s="12">
        <f>J7+J8+J25+J26+J29+J30</f>
        <v>19948322.189999998</v>
      </c>
      <c r="K31" s="17">
        <f t="shared" si="5"/>
        <v>57.461022060602787</v>
      </c>
    </row>
    <row r="32" spans="1:11" ht="15" customHeight="1">
      <c r="A32" s="23"/>
      <c r="B32" s="24"/>
      <c r="C32" s="24"/>
    </row>
  </sheetData>
  <mergeCells count="3">
    <mergeCell ref="A32:C32"/>
    <mergeCell ref="A31:B31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2024-10-17T13:34:32Z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